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activeTab="2"/>
  </bookViews>
  <sheets>
    <sheet name="รายรับจริง" sheetId="1" r:id="rId1"/>
    <sheet name="รายจ่ายจริง" sheetId="2" r:id="rId2"/>
    <sheet name="เงินสะสม" sheetId="3" r:id="rId3"/>
  </sheets>
  <definedNames>
    <definedName name="_xlnm.Print_Area" localSheetId="2">เงินสะสม!$A$1:$M$11</definedName>
    <definedName name="_xlnm.Print_Area" localSheetId="0">รายรับจริง!$A$1:$T$91</definedName>
  </definedNames>
  <calcPr calcId="125725"/>
</workbook>
</file>

<file path=xl/calcChain.xml><?xml version="1.0" encoding="utf-8"?>
<calcChain xmlns="http://schemas.openxmlformats.org/spreadsheetml/2006/main">
  <c r="T60" i="2"/>
  <c r="T61"/>
  <c r="T62"/>
  <c r="T63"/>
  <c r="T64"/>
  <c r="T65"/>
  <c r="T50"/>
  <c r="T51"/>
  <c r="T52"/>
  <c r="T53"/>
  <c r="T54"/>
  <c r="T55"/>
  <c r="T56"/>
  <c r="T57"/>
  <c r="T58"/>
  <c r="T59"/>
  <c r="T38"/>
  <c r="T39"/>
  <c r="T40"/>
  <c r="T41"/>
  <c r="T42"/>
  <c r="T43"/>
  <c r="T44"/>
  <c r="T45"/>
  <c r="T46"/>
  <c r="T47"/>
  <c r="T48"/>
  <c r="T49"/>
  <c r="T29"/>
  <c r="T30"/>
  <c r="T31"/>
  <c r="T32"/>
  <c r="T33"/>
  <c r="T34"/>
  <c r="T35"/>
  <c r="T36"/>
  <c r="T37"/>
  <c r="T17"/>
  <c r="T18"/>
  <c r="T19"/>
  <c r="T20"/>
  <c r="T22"/>
  <c r="T23"/>
  <c r="T24"/>
  <c r="T25"/>
  <c r="T26"/>
  <c r="T27"/>
  <c r="T28"/>
  <c r="T9"/>
  <c r="T10"/>
  <c r="T11"/>
  <c r="T12"/>
  <c r="T13"/>
  <c r="T14"/>
  <c r="T15"/>
  <c r="T16"/>
  <c r="T8"/>
  <c r="O60"/>
  <c r="O61"/>
  <c r="O62"/>
  <c r="O63"/>
  <c r="O64"/>
  <c r="O65"/>
  <c r="O48"/>
  <c r="O49"/>
  <c r="O50"/>
  <c r="O51"/>
  <c r="O52"/>
  <c r="O53"/>
  <c r="O54"/>
  <c r="O55"/>
  <c r="O56"/>
  <c r="O57"/>
  <c r="O58"/>
  <c r="O59"/>
  <c r="O38"/>
  <c r="O39"/>
  <c r="O40"/>
  <c r="O41"/>
  <c r="O42"/>
  <c r="O43"/>
  <c r="O44"/>
  <c r="O45"/>
  <c r="O46"/>
  <c r="O32"/>
  <c r="O33"/>
  <c r="O34"/>
  <c r="O35"/>
  <c r="O36"/>
  <c r="O37"/>
  <c r="O19"/>
  <c r="O20"/>
  <c r="O22"/>
  <c r="O23"/>
  <c r="O24"/>
  <c r="O25"/>
  <c r="O26"/>
  <c r="O27"/>
  <c r="O28"/>
  <c r="O29"/>
  <c r="O30"/>
  <c r="O31"/>
  <c r="O14"/>
  <c r="O15"/>
  <c r="O16"/>
  <c r="O17"/>
  <c r="O18"/>
  <c r="O9"/>
  <c r="O10"/>
  <c r="O11"/>
  <c r="O12"/>
  <c r="O13"/>
  <c r="O8"/>
  <c r="N47"/>
  <c r="N66" s="1"/>
  <c r="N21"/>
  <c r="N8"/>
  <c r="O80" i="1"/>
  <c r="O81"/>
  <c r="O82"/>
  <c r="O83"/>
  <c r="O84"/>
  <c r="O85"/>
  <c r="O86"/>
  <c r="O87"/>
  <c r="O88"/>
  <c r="O89"/>
  <c r="O67"/>
  <c r="O68"/>
  <c r="O69"/>
  <c r="O70"/>
  <c r="O71"/>
  <c r="O72"/>
  <c r="O73"/>
  <c r="O74"/>
  <c r="O75"/>
  <c r="O76"/>
  <c r="O77"/>
  <c r="O78"/>
  <c r="O79"/>
  <c r="O60"/>
  <c r="O61"/>
  <c r="O62"/>
  <c r="O63"/>
  <c r="O64"/>
  <c r="O65"/>
  <c r="O66"/>
  <c r="O49"/>
  <c r="O50"/>
  <c r="O51"/>
  <c r="O52"/>
  <c r="O53"/>
  <c r="O54"/>
  <c r="O55"/>
  <c r="O56"/>
  <c r="O57"/>
  <c r="O58"/>
  <c r="O59"/>
  <c r="O39"/>
  <c r="O40"/>
  <c r="O41"/>
  <c r="O42"/>
  <c r="O43"/>
  <c r="O44"/>
  <c r="O45"/>
  <c r="O46"/>
  <c r="O47"/>
  <c r="O48"/>
  <c r="O29"/>
  <c r="O30"/>
  <c r="O31"/>
  <c r="O32"/>
  <c r="O33"/>
  <c r="O34"/>
  <c r="O35"/>
  <c r="O36"/>
  <c r="O37"/>
  <c r="O38"/>
  <c r="O19"/>
  <c r="O20"/>
  <c r="O21"/>
  <c r="O22"/>
  <c r="O23"/>
  <c r="O24"/>
  <c r="O25"/>
  <c r="O26"/>
  <c r="O27"/>
  <c r="O28"/>
  <c r="O12"/>
  <c r="O13"/>
  <c r="O14"/>
  <c r="O15"/>
  <c r="O16"/>
  <c r="O17"/>
  <c r="O18"/>
  <c r="O9"/>
  <c r="O10"/>
  <c r="O11"/>
  <c r="O8"/>
  <c r="O7"/>
  <c r="T85"/>
  <c r="T86"/>
  <c r="T87"/>
  <c r="T88"/>
  <c r="T89"/>
  <c r="T76"/>
  <c r="T77"/>
  <c r="T78"/>
  <c r="T79"/>
  <c r="T80"/>
  <c r="T81"/>
  <c r="T82"/>
  <c r="T83"/>
  <c r="T84"/>
  <c r="T64"/>
  <c r="T65"/>
  <c r="T66"/>
  <c r="T67"/>
  <c r="T68"/>
  <c r="T69"/>
  <c r="T70"/>
  <c r="T71"/>
  <c r="T72"/>
  <c r="T73"/>
  <c r="T74"/>
  <c r="T75"/>
  <c r="T55"/>
  <c r="T56"/>
  <c r="T57"/>
  <c r="T58"/>
  <c r="T59"/>
  <c r="T60"/>
  <c r="T61"/>
  <c r="T62"/>
  <c r="T63"/>
  <c r="T43"/>
  <c r="T44"/>
  <c r="T45"/>
  <c r="T46"/>
  <c r="T47"/>
  <c r="T48"/>
  <c r="T49"/>
  <c r="T50"/>
  <c r="T51"/>
  <c r="T52"/>
  <c r="T53"/>
  <c r="T54"/>
  <c r="T30"/>
  <c r="T31"/>
  <c r="T32"/>
  <c r="T33"/>
  <c r="T34"/>
  <c r="T35"/>
  <c r="T36"/>
  <c r="T37"/>
  <c r="T38"/>
  <c r="T39"/>
  <c r="T40"/>
  <c r="T41"/>
  <c r="T42"/>
  <c r="T21"/>
  <c r="T22"/>
  <c r="T23"/>
  <c r="T24"/>
  <c r="T25"/>
  <c r="T26"/>
  <c r="T27"/>
  <c r="T28"/>
  <c r="T29"/>
  <c r="T12"/>
  <c r="T13"/>
  <c r="T14"/>
  <c r="T15"/>
  <c r="T16"/>
  <c r="T17"/>
  <c r="T18"/>
  <c r="T19"/>
  <c r="T20"/>
  <c r="T10"/>
  <c r="T11"/>
  <c r="T9"/>
  <c r="T8"/>
  <c r="T7"/>
  <c r="N72"/>
  <c r="N89" s="1"/>
  <c r="N66"/>
  <c r="N62"/>
  <c r="N57"/>
  <c r="N49"/>
  <c r="N42"/>
  <c r="N18"/>
  <c r="N34"/>
  <c r="N8"/>
  <c r="M8" i="2"/>
  <c r="M47"/>
  <c r="M21"/>
  <c r="T21" s="1"/>
  <c r="L31"/>
  <c r="M31"/>
  <c r="M72" i="1"/>
  <c r="M89" s="1"/>
  <c r="M62"/>
  <c r="M66" s="1"/>
  <c r="M49"/>
  <c r="M57"/>
  <c r="M42"/>
  <c r="M34"/>
  <c r="M18"/>
  <c r="M8"/>
  <c r="L66" i="2"/>
  <c r="L47"/>
  <c r="L35"/>
  <c r="L21"/>
  <c r="L8"/>
  <c r="L72" i="1"/>
  <c r="L89" s="1"/>
  <c r="L49"/>
  <c r="L57"/>
  <c r="L66" s="1"/>
  <c r="L62"/>
  <c r="L42"/>
  <c r="L34"/>
  <c r="L17"/>
  <c r="L7" s="1"/>
  <c r="L18"/>
  <c r="L8"/>
  <c r="S9" i="2"/>
  <c r="S10"/>
  <c r="S11"/>
  <c r="S12"/>
  <c r="S13"/>
  <c r="S14"/>
  <c r="S15"/>
  <c r="S16"/>
  <c r="S17"/>
  <c r="S18"/>
  <c r="S19"/>
  <c r="S20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8"/>
  <c r="S49"/>
  <c r="S50"/>
  <c r="S51"/>
  <c r="S52"/>
  <c r="S53"/>
  <c r="S54"/>
  <c r="S55"/>
  <c r="S56"/>
  <c r="S57"/>
  <c r="S58"/>
  <c r="S59"/>
  <c r="S8"/>
  <c r="K35"/>
  <c r="K21"/>
  <c r="S21" s="1"/>
  <c r="J47"/>
  <c r="J66" s="1"/>
  <c r="K8"/>
  <c r="J8"/>
  <c r="K47"/>
  <c r="O47" s="1"/>
  <c r="J35"/>
  <c r="K31"/>
  <c r="J31"/>
  <c r="J21"/>
  <c r="I47"/>
  <c r="I66" s="1"/>
  <c r="I31"/>
  <c r="I21"/>
  <c r="I8"/>
  <c r="S19" i="1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3"/>
  <c r="S74"/>
  <c r="S75"/>
  <c r="S76"/>
  <c r="S77"/>
  <c r="S78"/>
  <c r="S79"/>
  <c r="S80"/>
  <c r="S81"/>
  <c r="S82"/>
  <c r="S83"/>
  <c r="S84"/>
  <c r="S85"/>
  <c r="S12"/>
  <c r="S13"/>
  <c r="S14"/>
  <c r="S15"/>
  <c r="S16"/>
  <c r="S17"/>
  <c r="S18"/>
  <c r="S11"/>
  <c r="S10"/>
  <c r="S9"/>
  <c r="S8"/>
  <c r="S7"/>
  <c r="K72"/>
  <c r="K89" s="1"/>
  <c r="K66"/>
  <c r="K17"/>
  <c r="J7"/>
  <c r="K7"/>
  <c r="J62"/>
  <c r="K62"/>
  <c r="K57"/>
  <c r="K49"/>
  <c r="K42"/>
  <c r="K34"/>
  <c r="K18"/>
  <c r="K8"/>
  <c r="J72"/>
  <c r="I72"/>
  <c r="S72" s="1"/>
  <c r="J89"/>
  <c r="J66"/>
  <c r="J17"/>
  <c r="J57"/>
  <c r="J49"/>
  <c r="J34"/>
  <c r="J18"/>
  <c r="J8"/>
  <c r="I62"/>
  <c r="I57"/>
  <c r="I49"/>
  <c r="I42"/>
  <c r="I34"/>
  <c r="I17" s="1"/>
  <c r="I18"/>
  <c r="I8"/>
  <c r="I7" s="1"/>
  <c r="I89" s="1"/>
  <c r="S89" s="1"/>
  <c r="R9" i="2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66"/>
  <c r="R8"/>
  <c r="H8"/>
  <c r="F66"/>
  <c r="F47"/>
  <c r="G47"/>
  <c r="H47"/>
  <c r="F21"/>
  <c r="G21"/>
  <c r="H21"/>
  <c r="G8"/>
  <c r="F8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66"/>
  <c r="Q17"/>
  <c r="Q16"/>
  <c r="Q8"/>
  <c r="E47"/>
  <c r="C66"/>
  <c r="E66"/>
  <c r="E21"/>
  <c r="E8"/>
  <c r="D21"/>
  <c r="D66"/>
  <c r="D47"/>
  <c r="D8"/>
  <c r="C35"/>
  <c r="C38"/>
  <c r="C42"/>
  <c r="C8"/>
  <c r="C31"/>
  <c r="C21"/>
  <c r="C47"/>
  <c r="R68" i="1"/>
  <c r="R69"/>
  <c r="R70"/>
  <c r="R71"/>
  <c r="R73"/>
  <c r="R74"/>
  <c r="R75"/>
  <c r="R76"/>
  <c r="R77"/>
  <c r="R78"/>
  <c r="R79"/>
  <c r="R80"/>
  <c r="R81"/>
  <c r="R82"/>
  <c r="R83"/>
  <c r="R84"/>
  <c r="R59"/>
  <c r="R60"/>
  <c r="R61"/>
  <c r="R63"/>
  <c r="R64"/>
  <c r="R65"/>
  <c r="R67"/>
  <c r="R46"/>
  <c r="R47"/>
  <c r="R48"/>
  <c r="R50"/>
  <c r="R51"/>
  <c r="R52"/>
  <c r="R53"/>
  <c r="R54"/>
  <c r="R55"/>
  <c r="R56"/>
  <c r="R58"/>
  <c r="R35"/>
  <c r="R36"/>
  <c r="R37"/>
  <c r="R38"/>
  <c r="R39"/>
  <c r="R40"/>
  <c r="R41"/>
  <c r="R44"/>
  <c r="R45"/>
  <c r="R22"/>
  <c r="R23"/>
  <c r="R24"/>
  <c r="R25"/>
  <c r="R26"/>
  <c r="R27"/>
  <c r="R28"/>
  <c r="R29"/>
  <c r="R30"/>
  <c r="R31"/>
  <c r="R32"/>
  <c r="R33"/>
  <c r="R13"/>
  <c r="R14"/>
  <c r="R15"/>
  <c r="R16"/>
  <c r="R19"/>
  <c r="R20"/>
  <c r="R21"/>
  <c r="R10"/>
  <c r="R11"/>
  <c r="R12"/>
  <c r="R9"/>
  <c r="H72"/>
  <c r="G62"/>
  <c r="H62"/>
  <c r="H57"/>
  <c r="H49"/>
  <c r="H42"/>
  <c r="H34"/>
  <c r="H18"/>
  <c r="H17" s="1"/>
  <c r="H8"/>
  <c r="H7" s="1"/>
  <c r="H66" s="1"/>
  <c r="G72"/>
  <c r="G49"/>
  <c r="G57"/>
  <c r="G42"/>
  <c r="G34"/>
  <c r="G18"/>
  <c r="G17" s="1"/>
  <c r="G8"/>
  <c r="F72"/>
  <c r="R72" s="1"/>
  <c r="F18"/>
  <c r="R18" s="1"/>
  <c r="F57"/>
  <c r="R57" s="1"/>
  <c r="F62"/>
  <c r="R62" s="1"/>
  <c r="F49"/>
  <c r="R49" s="1"/>
  <c r="F34"/>
  <c r="R34" s="1"/>
  <c r="F42"/>
  <c r="R42" s="1"/>
  <c r="F8"/>
  <c r="Q68"/>
  <c r="Q69"/>
  <c r="Q70"/>
  <c r="Q71"/>
  <c r="Q73"/>
  <c r="Q74"/>
  <c r="Q75"/>
  <c r="Q76"/>
  <c r="Q77"/>
  <c r="Q78"/>
  <c r="Q79"/>
  <c r="Q80"/>
  <c r="Q81"/>
  <c r="Q82"/>
  <c r="Q83"/>
  <c r="Q84"/>
  <c r="Q63"/>
  <c r="Q64"/>
  <c r="Q65"/>
  <c r="Q67"/>
  <c r="Q59"/>
  <c r="Q60"/>
  <c r="Q61"/>
  <c r="Q55"/>
  <c r="Q56"/>
  <c r="Q58"/>
  <c r="Q46"/>
  <c r="Q47"/>
  <c r="Q48"/>
  <c r="Q50"/>
  <c r="Q51"/>
  <c r="Q52"/>
  <c r="Q53"/>
  <c r="Q54"/>
  <c r="Q35"/>
  <c r="Q36"/>
  <c r="Q37"/>
  <c r="Q38"/>
  <c r="Q39"/>
  <c r="Q40"/>
  <c r="Q41"/>
  <c r="Q44"/>
  <c r="Q45"/>
  <c r="Q25"/>
  <c r="Q26"/>
  <c r="Q27"/>
  <c r="Q28"/>
  <c r="Q29"/>
  <c r="Q30"/>
  <c r="Q31"/>
  <c r="Q32"/>
  <c r="Q33"/>
  <c r="Q23"/>
  <c r="Q24"/>
  <c r="Q22"/>
  <c r="Q21"/>
  <c r="Q20"/>
  <c r="Q19"/>
  <c r="Q11"/>
  <c r="Q10"/>
  <c r="Q9"/>
  <c r="E72"/>
  <c r="E49"/>
  <c r="E34"/>
  <c r="E62"/>
  <c r="E57"/>
  <c r="E42"/>
  <c r="E18"/>
  <c r="E8"/>
  <c r="D72"/>
  <c r="D57"/>
  <c r="Q57" s="1"/>
  <c r="D62"/>
  <c r="Q62" s="1"/>
  <c r="D49"/>
  <c r="Q49" s="1"/>
  <c r="D34"/>
  <c r="D42"/>
  <c r="D18"/>
  <c r="C18"/>
  <c r="D8"/>
  <c r="C72"/>
  <c r="Q72" s="1"/>
  <c r="C34"/>
  <c r="Q34" s="1"/>
  <c r="C8"/>
  <c r="O21" i="2" l="1"/>
  <c r="O66" s="1"/>
  <c r="S47"/>
  <c r="N17" i="1"/>
  <c r="N7" s="1"/>
  <c r="M66" i="2"/>
  <c r="T66" s="1"/>
  <c r="M17" i="1"/>
  <c r="M7" s="1"/>
  <c r="K66" i="2"/>
  <c r="G7" i="1"/>
  <c r="G89" s="1"/>
  <c r="Q18"/>
  <c r="F17"/>
  <c r="R17" s="1"/>
  <c r="G66"/>
  <c r="H89"/>
  <c r="R8"/>
  <c r="Q8"/>
  <c r="C17"/>
  <c r="D17"/>
  <c r="D7" s="1"/>
  <c r="D66" s="1"/>
  <c r="I66"/>
  <c r="H66" i="2"/>
  <c r="G66"/>
  <c r="D89" i="1"/>
  <c r="Q42"/>
  <c r="E17"/>
  <c r="C7"/>
  <c r="C89"/>
  <c r="S66" i="2" l="1"/>
  <c r="F7" i="1"/>
  <c r="E7"/>
  <c r="Q17"/>
  <c r="C66"/>
  <c r="R7" l="1"/>
  <c r="F89"/>
  <c r="R89" s="1"/>
  <c r="F66"/>
  <c r="R66" s="1"/>
  <c r="E66"/>
  <c r="Q66" s="1"/>
  <c r="E89"/>
  <c r="Q89" s="1"/>
  <c r="Q7"/>
</calcChain>
</file>

<file path=xl/sharedStrings.xml><?xml version="1.0" encoding="utf-8"?>
<sst xmlns="http://schemas.openxmlformats.org/spreadsheetml/2006/main" count="208" uniqueCount="174">
  <si>
    <t>ตารางรายรับจริง  ปีงบประมาณ 2561</t>
  </si>
  <si>
    <t>NAME</t>
  </si>
  <si>
    <t>ปีงบประมาณ 2561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</si>
  <si>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</si>
  <si>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</si>
  <si>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</si>
  <si>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</si>
  <si>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</si>
  <si>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</si>
  <si>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</si>
  <si>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</si>
  <si>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</si>
  <si>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</si>
  <si>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</si>
  <si>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</si>
  <si>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</si>
  <si>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</si>
  <si>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</si>
  <si>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</si>
  <si>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</si>
  <si>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</si>
  <si>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</si>
  <si>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  1.1.1 ภาษีโรงเรือนและที่ดิน</t>
  </si>
  <si>
    <t xml:space="preserve">    1.1.2 ภาษีบำรุงท้องที่</t>
  </si>
  <si>
    <t xml:space="preserve">    1.1.3 ภาษีป้าย</t>
  </si>
  <si>
    <t xml:space="preserve">    1.1.4 อากรฆ่าสัตว์</t>
  </si>
  <si>
    <t xml:space="preserve">    1.1.5 อากรรังนกอีแอ่น</t>
  </si>
  <si>
    <t xml:space="preserve">    1.1.6 ภาษีบำรุง อบจ.จากยาสูบ</t>
  </si>
  <si>
    <t xml:space="preserve">    1.1.7 ภาษีบำรุง อบจ.จากน้ำมัน</t>
  </si>
  <si>
    <t xml:space="preserve">    1.1.8 ค่าธรรมเนียมบำรุง อบจ. จากผู้เข้าพักในโรงแรม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</si>
  <si>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</si>
  <si>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</si>
  <si>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</si>
  <si>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</si>
  <si>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1.2.2 รายได้จากทรัพย์สิน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</si>
  <si>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</si>
  <si>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</si>
  <si>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</si>
  <si>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1.2.2.4 อื่นๆ</t>
  </si>
  <si>
    <t xml:space="preserve">    1.2.3  รายได้จากสาธารณูปโภคและการพาณิชย์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</si>
  <si>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</si>
  <si>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</si>
  <si>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1.2.4 รายได้เบ็ดเตล็ด</t>
  </si>
  <si>
    <t xml:space="preserve">   1.2.5 รายได้จากทุน</t>
  </si>
  <si>
    <t xml:space="preserve">       1.2.5.1 ค่าขายทอดตลาดทรัพย์สิน</t>
  </si>
  <si>
    <t xml:space="preserve">       1.2.5.2 อื่นๆ</t>
  </si>
  <si>
    <t>2. รายได้จากภาษีอากรที่รัฐจัดเก็บให้</t>
  </si>
  <si>
    <t>2.1 ภาษีมูลค่าเพิ่ม 1 ใน 9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</si>
  <si>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</si>
  <si>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</si>
  <si>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</si>
  <si>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</si>
  <si>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</si>
  <si>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2.7 อื่น ๆ</t>
  </si>
  <si>
    <t>3. รายได้จากภาษีอากรที่รัฐบาลแบ่งให้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</si>
  <si>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</si>
  <si>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</si>
  <si>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>3.3 ค่าภาคหลวงแร่</t>
  </si>
  <si>
    <t>3.4 ค่าภาคหลวงปิโตรเลียม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</si>
  <si>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</si>
  <si>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</si>
  <si>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</si>
  <si>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</si>
  <si>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</si>
  <si>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>6. เงินกู้</t>
  </si>
  <si>
    <t xml:space="preserve">    6.1 เงินกู้จากธนาคาร</t>
  </si>
  <si>
    <t xml:space="preserve">    6.2 เงินกู้จากกสท. และ กสอ.</t>
  </si>
  <si>
    <t>7. สำรองรายรับ</t>
  </si>
  <si>
    <t>*** ข้อมูลปีงบประมาณ 2559-2560 ที่ อปท.ยังไม่ได้จัดส่งหรือมีการแก้ไขข้อมูล ขอความกรุณาใช้แบบฟอร์มเดียวกับปีงบประมาณ 2561</t>
  </si>
  <si>
    <t xml:space="preserve"> -2-</t>
  </si>
  <si>
    <t>1. รายจ่ายงบกลาง</t>
  </si>
  <si>
    <t>1.1 ค่าชำระหนี้เงินต้นและดอกเบี้ย</t>
  </si>
  <si>
    <t xml:space="preserve">    1.1.1 เงินต้น</t>
  </si>
  <si>
    <t xml:space="preserve">    1.1.2 ดอกเบี้ย</t>
  </si>
  <si>
    <t>1.2 รายจ่ายตามข้อผูกพัน</t>
  </si>
  <si>
    <t>1.4 เงินสำรองจ่าย</t>
  </si>
  <si>
    <t>1.5 อื่นๆ</t>
  </si>
  <si>
    <t>2. รายจ่ายประจำ</t>
  </si>
  <si>
    <t>2.1 เงินเดือน</t>
  </si>
  <si>
    <t>2.2 ค่าจ้างประจำ</t>
  </si>
  <si>
    <t>2.3 ค่าจ้างชั่วคราว</t>
  </si>
  <si>
    <t>2.4 ค่าตอบแทน</t>
  </si>
  <si>
    <t>2.5 ค่าใช้สอย</t>
  </si>
  <si>
    <t>2.6 ค่าวัสดุ</t>
  </si>
  <si>
    <t>2.7 หมวดค่าสาธารณูปโภค</t>
  </si>
  <si>
    <t>2.8 หมวดเงินอุดหนุน</t>
  </si>
  <si>
    <t>2.9 หมวดรายจ่ายอื่นๆ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</si>
  <si>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</si>
  <si>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</si>
  <si>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</si>
  <si>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</si>
  <si>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</si>
  <si>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</si>
  <si>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r>
      <t>4.2 เงินสะสม</t>
    </r>
    <r>
      <rPr>
        <b/>
        <i/>
        <vertAlign val="superscript"/>
        <sz val="16"/>
        <rFont val="TH SarabunPSK"/>
        <family val="2"/>
      </rPr>
      <t xml:space="preserve"> 1/</t>
    </r>
  </si>
  <si>
    <t>4.3 เงินกู้</t>
  </si>
  <si>
    <t xml:space="preserve">  4.3.1  เงินกู้จาก ธนาคาร</t>
  </si>
  <si>
    <t xml:space="preserve">  4.3.2  เงินกู้จาก กสท. และ กสอ.</t>
  </si>
  <si>
    <t>4.4 อื่นๆ ระบุ.........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</si>
  <si>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</si>
  <si>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</si>
  <si>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</si>
  <si>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</si>
  <si>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</si>
  <si>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r>
      <t xml:space="preserve">หมายเหตุ : เงินสะสม </t>
    </r>
    <r>
      <rPr>
        <b/>
        <vertAlign val="superscript"/>
        <sz val="16"/>
        <color indexed="8"/>
        <rFont val="TH SarabunPSK"/>
        <family val="2"/>
      </rPr>
      <t xml:space="preserve">1/  </t>
    </r>
    <r>
      <rPr>
        <b/>
        <sz val="16"/>
        <color indexed="8"/>
        <rFont val="TH SarabunPSK"/>
        <family val="2"/>
      </rPr>
      <t>หมายถึง เงินสะสมที่องค์กรปกครองส่วนท้องถิ่นจ่ายในเดือนนั้น ๆ</t>
    </r>
  </si>
  <si>
    <t xml:space="preserve"> -3-</t>
  </si>
  <si>
    <t>รายการ</t>
  </si>
  <si>
    <t>ณ สิ้นเดือน .........</t>
  </si>
  <si>
    <r>
      <t>1. เงินสะสม</t>
    </r>
    <r>
      <rPr>
        <b/>
        <vertAlign val="superscript"/>
        <sz val="16"/>
        <rFont val="TH SarabunPSK"/>
        <family val="2"/>
      </rPr>
      <t>1/</t>
    </r>
  </si>
  <si>
    <t>2. เงินทุนสำรองเงินสะสม</t>
  </si>
  <si>
    <r>
      <t xml:space="preserve">หมายเหตุ : เงินสะสม </t>
    </r>
    <r>
      <rPr>
        <b/>
        <vertAlign val="superscript"/>
        <sz val="16"/>
        <color indexed="8"/>
        <rFont val="TH SarabunPSK"/>
        <family val="2"/>
      </rPr>
      <t xml:space="preserve">1/  </t>
    </r>
    <r>
      <rPr>
        <b/>
        <sz val="16"/>
        <color indexed="8"/>
        <rFont val="TH SarabunPSK"/>
        <family val="2"/>
      </rPr>
      <t>หมายถึง เงินสะสมคงเหลือขององค์กรปกครองส่วนท้องถิ่น ณ สิ้นเดือนนั้น ๆ</t>
    </r>
  </si>
  <si>
    <t>เทศบาลตำบลปรางค์กู่  อำเภอปรางค์กู่  จังหวัดศรีสะเกษ</t>
  </si>
  <si>
    <t>8. อื่นๆ</t>
  </si>
  <si>
    <t xml:space="preserve">    8.1 ภาษีหัก ณ ที่จ่าย</t>
  </si>
  <si>
    <t xml:space="preserve">    8.2 เงินรับฝากประกันสังคมพนักงานจ้าง</t>
  </si>
  <si>
    <t xml:space="preserve">    8.3 เงินรับฝาก กบข.บุคลากรถ่ายโอน</t>
  </si>
  <si>
    <t xml:space="preserve">    8.5 ลูกหนี้ภาษีบำรุงท้องที่</t>
  </si>
  <si>
    <t xml:space="preserve">    8.4 ลูกหนี้ภาษีโรงเรือนและที่ดิน</t>
  </si>
  <si>
    <t xml:space="preserve">    8.6 ลูกหนี้ภาษีป้าย</t>
  </si>
  <si>
    <t xml:space="preserve">    8.7 ลูกหนี้เงินยืมเงินงบประมาณ</t>
  </si>
  <si>
    <t xml:space="preserve">    8.8 ลูกหนี้เงินยืมเงินสะสม</t>
  </si>
  <si>
    <t xml:space="preserve">    8.9 เงินรับฝากโครงการจัดงานถวายดอกไม้จันทน์ฯ</t>
  </si>
  <si>
    <t xml:space="preserve">    8.10 เงินรับฝากเงินมัดจำประกันสัญญา</t>
  </si>
  <si>
    <t xml:space="preserve">    8.11 เงินปันผลและเฉลี่ยคืนสหกรณ์ออมทรัพย์เทศบาล</t>
  </si>
  <si>
    <t xml:space="preserve">    8.12 เงินตอบแทนเจ้าที่ผู้ปฏิบัติงานสหกรณ์ออมทรัพย์เทศบาล</t>
  </si>
  <si>
    <t>รวมรายรับ (1+2+3+4+5+6+7+8)</t>
  </si>
  <si>
    <t xml:space="preserve">       1.2.1.3 ค่าธรรมเนียมเกี่ยวกับทะเบียนราษฎร์</t>
  </si>
  <si>
    <t xml:space="preserve">       1.2.1.4 ค่าธรรมเนียมคำขอรับใบอนุญาตเป็นผู้รับจ้างให้บริการ</t>
  </si>
  <si>
    <t xml:space="preserve">       1.2.1.5 ค่าธรรมเนียมเป็นผู้รับจ้างให้บริการ</t>
  </si>
  <si>
    <t xml:space="preserve">       1.2.1.6 ค่าธรรมเนียมเกี่ยวกับกับการส่งเสริมและรักษาคุณภาพสิ่งแวดล้อมแห่งชาติ</t>
  </si>
  <si>
    <t xml:space="preserve">       1.2.1.7 ค่าธรรมเนียมจดทะเบียนพาณิชย์</t>
  </si>
  <si>
    <t xml:space="preserve">       1.2.1.8 ค่าธรรมเนียมกิจการน้ำมันเชื้อเพลิง</t>
  </si>
  <si>
    <t xml:space="preserve">       1.2.1.9 ค่าปรับผู้กระทำผิดกฎหมายจราจรทางบก</t>
  </si>
  <si>
    <t xml:space="preserve">       1.2.1.10 ค่าปรับการผิดสัญญา</t>
  </si>
  <si>
    <t xml:space="preserve">       1.2.1.11 ค่าใบอนุญาตจัดตั้งสถานที่จำหน่ายอาหารฯเกิน 200 ตรม.</t>
  </si>
  <si>
    <t xml:space="preserve">       1.2.1.12 ค่าใบอนุญาตจำหน่ายสินค้าในหรือทางสาธารณะ</t>
  </si>
  <si>
    <t xml:space="preserve">       1.2.1.13 ค่าใบอนุญาตเกี่ยวกับควบคุมอาคาร</t>
  </si>
  <si>
    <t xml:space="preserve">       1.2.1.14 ค่าใบอนุญาตเกี่ยวกับการโฆษณาโดยใชแครื่องเสียง</t>
  </si>
  <si>
    <t>4.3 เงินอุดหนุนระบุวัตถุประสงค์บุคลากรถ่ายโอน</t>
  </si>
  <si>
    <t xml:space="preserve">       1.2.1.15 ค่าธรรมเนียมเกี่ยวกับใบอนุญาตขายสุรา</t>
  </si>
  <si>
    <t>ตารางรายจ่ายจริง เดือน ตุลาคม - มีนาคม ปีงบประมาณ 2561</t>
  </si>
  <si>
    <t xml:space="preserve">    1.5.1 เบี้ยยังชีพผู้สูงอายุ/พิการ/เอสด์</t>
  </si>
  <si>
    <t xml:space="preserve">    1.5.2 สมทบกองทุนบำเหน็จบำนาญข้าราชการ</t>
  </si>
  <si>
    <t xml:space="preserve">    1.5.3 สมทบประกันสังคมพนักงงานจ้าง</t>
  </si>
  <si>
    <t xml:space="preserve">    1.5.4 บำรุงสันนิบาตเทศบาลแห่งประเทศไทย</t>
  </si>
  <si>
    <t xml:space="preserve">    1.5.5 สมทบ กบข.บุคลากรถ่ายโอน</t>
  </si>
  <si>
    <t>6. รายจ่ายอื่นๆ</t>
  </si>
  <si>
    <t>7. รวมรายจ่าย (1+2+3+4+5+6)</t>
  </si>
  <si>
    <t>6.1 เงินรับฝากโครงการจัดงานถวายดอกไม้จันทน์ฯ</t>
  </si>
  <si>
    <t>6.2 เงินรับฝาก กบข.บุคลากรถ่ายโอน</t>
  </si>
  <si>
    <t>6.3 ลูกหนี้เงินยืมเงินงบประมาณ</t>
  </si>
  <si>
    <t>6.4 ลูกหนี้เงินยืมเงินสะสม</t>
  </si>
  <si>
    <t>6.5 ภาษีหัก ณ ที่จ่าย</t>
  </si>
  <si>
    <t>6.6 เงินรับฝากประกันสังคมพนักงานจ้าง</t>
  </si>
  <si>
    <t>6.7 เงินฝากทุนส่งเสริมกิจการเทศบาล กสท.</t>
  </si>
  <si>
    <t>6.8 เงินปันผลและเฉลี่ยคืนสหกรณ์ออมทรัพย์เทศบาล</t>
  </si>
  <si>
    <t>6.9เงินตอบแทนเจ้าที่ผู้ปฏิบัติงานสหกรณ์ออมทรัพย์เทศบาล</t>
  </si>
  <si>
    <t>ตารางเงินสะสม เดือนตุลาคม-มีนาคม ปีงบประมาณ 2561</t>
  </si>
  <si>
    <t xml:space="preserve">    8.13 รายได้จากรัฐบาลค้างรับ</t>
  </si>
  <si>
    <t>6.10เงินมัดจำประกันสัญญา</t>
  </si>
  <si>
    <t>6.11เจ้าหนี้เงินสะสม</t>
  </si>
  <si>
    <t>1.3 เงินช่วยเหลือกิจการประปา</t>
  </si>
  <si>
    <t xml:space="preserve">       1.2.4.1 ค่าขายแบบแปลน</t>
  </si>
  <si>
    <t xml:space="preserve">       1.2.4.2 ค่าจำหน่ายแบบพิมพ์และคำร้อง</t>
  </si>
  <si>
    <t xml:space="preserve">       1.2.4.3 รายได้เบ็ดเตล็ดอื่นๆ</t>
  </si>
  <si>
    <t xml:space="preserve">    8.14 เจ้าหนี้เงินสะสม</t>
  </si>
  <si>
    <t xml:space="preserve">    8.15 รายจ่ายค้างจ่าย</t>
  </si>
  <si>
    <t xml:space="preserve">    8.16 เงินรับฝากโครงการโรงเรียนผู้สูงอายุ</t>
  </si>
  <si>
    <t>6.12 ลูกหนี้ภาษีโรงเรือนและที่ดิน</t>
  </si>
  <si>
    <t>6.13 ลูกหนี้ภาษีบำรุงท้องที่</t>
  </si>
  <si>
    <t>6.14 ลูกหนี้ภาษีป้าย</t>
  </si>
  <si>
    <t>6.15 ลูกหนี้อื่นๆ</t>
  </si>
  <si>
    <t>6.16 สินทรัพย์หมุนเวียนอื่น</t>
  </si>
  <si>
    <t>6.17 รายได้จากรัฐบาลค้างรับ</t>
  </si>
  <si>
    <t>6.18 เงินรับฝากโครงการโรงเรียนผู้สูงอายุ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</si>
</sst>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2"/>
      <color indexed="8"/>
      <name val="TH SarabunIT๙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i/>
      <sz val="16"/>
      <name val="TH SarabunPSK"/>
      <family val="2"/>
    </font>
    <font>
      <b/>
      <i/>
      <sz val="16"/>
      <color indexed="8"/>
      <name val="TH SarabunPSK"/>
      <family val="2"/>
    </font>
    <font>
      <b/>
      <sz val="20"/>
      <color theme="1"/>
      <name val="TH SarabunPSK"/>
      <family val="2"/>
    </font>
    <font>
      <b/>
      <sz val="16"/>
      <color indexed="63"/>
      <name val="TH SarabunPSK"/>
      <family val="2"/>
    </font>
    <font>
      <sz val="16"/>
      <color indexed="63"/>
      <name val="TH SarabunPSK"/>
      <family val="2"/>
    </font>
    <font>
      <b/>
      <i/>
      <vertAlign val="superscript"/>
      <sz val="16"/>
      <name val="TH SarabunPSK"/>
      <family val="2"/>
    </font>
    <font>
      <b/>
      <sz val="16"/>
      <color theme="1"/>
      <name val="TH SarabunPSK"/>
      <family val="2"/>
    </font>
    <font>
      <b/>
      <vertAlign val="superscript"/>
      <sz val="16"/>
      <color indexed="8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b/>
      <sz val="18"/>
      <color indexed="8"/>
      <name val="TH SarabunIT๙"/>
      <family val="2"/>
    </font>
    <font>
      <sz val="16"/>
      <color indexed="8"/>
      <name val="TH SarabunIT๙"/>
      <family val="2"/>
    </font>
    <font>
      <b/>
      <vertAlign val="superscript"/>
      <sz val="16"/>
      <name val="TH SarabunPSK"/>
      <family val="2"/>
    </font>
    <font>
      <b/>
      <sz val="12"/>
      <color theme="1"/>
      <name val="TH SarabunIT๙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indexed="8"/>
      <name val="TH SarabunIT๙"/>
      <family val="2"/>
    </font>
    <font>
      <b/>
      <sz val="12"/>
      <color indexed="8"/>
      <name val="TH SarabunIT๙"/>
      <family val="2"/>
    </font>
    <font>
      <b/>
      <i/>
      <sz val="14"/>
      <color indexed="8"/>
      <name val="TH SarabunPSK"/>
      <family val="2"/>
    </font>
    <font>
      <sz val="15"/>
      <color indexed="63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/>
    <xf numFmtId="0" fontId="3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/>
    <xf numFmtId="43" fontId="3" fillId="4" borderId="10" xfId="1" applyNumberFormat="1" applyFont="1" applyFill="1" applyBorder="1"/>
    <xf numFmtId="43" fontId="3" fillId="3" borderId="11" xfId="1" applyNumberFormat="1" applyFont="1" applyFill="1" applyBorder="1" applyAlignment="1"/>
    <xf numFmtId="43" fontId="4" fillId="3" borderId="12" xfId="1" applyNumberFormat="1" applyFont="1" applyFill="1" applyBorder="1" applyAlignment="1"/>
    <xf numFmtId="43" fontId="4" fillId="3" borderId="10" xfId="1" applyNumberFormat="1" applyFont="1" applyFill="1" applyBorder="1" applyAlignment="1"/>
    <xf numFmtId="4" fontId="6" fillId="4" borderId="13" xfId="0" applyNumberFormat="1" applyFont="1" applyFill="1" applyBorder="1" applyAlignment="1"/>
    <xf numFmtId="43" fontId="3" fillId="4" borderId="13" xfId="1" applyNumberFormat="1" applyFont="1" applyFill="1" applyBorder="1"/>
    <xf numFmtId="43" fontId="4" fillId="3" borderId="14" xfId="1" applyNumberFormat="1" applyFont="1" applyFill="1" applyBorder="1" applyAlignment="1"/>
    <xf numFmtId="43" fontId="4" fillId="3" borderId="13" xfId="1" applyNumberFormat="1" applyFont="1" applyFill="1" applyBorder="1" applyAlignment="1"/>
    <xf numFmtId="4" fontId="7" fillId="0" borderId="13" xfId="0" applyNumberFormat="1" applyFont="1" applyFill="1" applyBorder="1" applyAlignment="1">
      <alignment horizontal="left" indent="1"/>
    </xf>
    <xf numFmtId="43" fontId="7" fillId="0" borderId="13" xfId="1" applyNumberFormat="1" applyFont="1" applyFill="1" applyBorder="1" applyAlignment="1">
      <alignment horizontal="center"/>
    </xf>
    <xf numFmtId="43" fontId="7" fillId="0" borderId="13" xfId="1" applyNumberFormat="1" applyFont="1" applyFill="1" applyBorder="1"/>
    <xf numFmtId="4" fontId="7" fillId="5" borderId="13" xfId="0" applyNumberFormat="1" applyFont="1" applyFill="1" applyBorder="1" applyAlignment="1">
      <alignment horizontal="left" indent="1"/>
    </xf>
    <xf numFmtId="43" fontId="7" fillId="5" borderId="13" xfId="1" applyNumberFormat="1" applyFont="1" applyFill="1" applyBorder="1"/>
    <xf numFmtId="0" fontId="4" fillId="6" borderId="0" xfId="0" applyFont="1" applyFill="1" applyAlignment="1"/>
    <xf numFmtId="43" fontId="4" fillId="5" borderId="14" xfId="1" applyNumberFormat="1" applyFont="1" applyFill="1" applyBorder="1" applyAlignment="1"/>
    <xf numFmtId="43" fontId="6" fillId="4" borderId="13" xfId="1" applyNumberFormat="1" applyFont="1" applyFill="1" applyBorder="1"/>
    <xf numFmtId="4" fontId="6" fillId="4" borderId="13" xfId="0" applyNumberFormat="1" applyFont="1" applyFill="1" applyBorder="1" applyAlignment="1">
      <alignment horizontal="left"/>
    </xf>
    <xf numFmtId="4" fontId="7" fillId="0" borderId="13" xfId="0" applyNumberFormat="1" applyFont="1" applyFill="1" applyBorder="1" applyAlignment="1">
      <alignment horizontal="left"/>
    </xf>
    <xf numFmtId="43" fontId="4" fillId="0" borderId="13" xfId="1" applyNumberFormat="1" applyFont="1" applyFill="1" applyBorder="1"/>
    <xf numFmtId="4" fontId="6" fillId="4" borderId="10" xfId="0" applyNumberFormat="1" applyFont="1" applyFill="1" applyBorder="1" applyAlignment="1">
      <alignment horizontal="left"/>
    </xf>
    <xf numFmtId="43" fontId="6" fillId="0" borderId="13" xfId="1" applyNumberFormat="1" applyFont="1" applyFill="1" applyBorder="1"/>
    <xf numFmtId="43" fontId="6" fillId="5" borderId="13" xfId="1" applyNumberFormat="1" applyFont="1" applyFill="1" applyBorder="1"/>
    <xf numFmtId="43" fontId="4" fillId="4" borderId="13" xfId="1" applyNumberFormat="1" applyFont="1" applyFill="1" applyBorder="1"/>
    <xf numFmtId="4" fontId="8" fillId="4" borderId="15" xfId="0" applyNumberFormat="1" applyFont="1" applyFill="1" applyBorder="1" applyAlignment="1">
      <alignment horizontal="center"/>
    </xf>
    <xf numFmtId="43" fontId="9" fillId="4" borderId="15" xfId="1" applyNumberFormat="1" applyFont="1" applyFill="1" applyBorder="1"/>
    <xf numFmtId="0" fontId="9" fillId="0" borderId="0" xfId="0" applyFont="1" applyFill="1" applyAlignment="1"/>
    <xf numFmtId="4" fontId="6" fillId="0" borderId="10" xfId="0" applyNumberFormat="1" applyFont="1" applyFill="1" applyBorder="1" applyAlignment="1">
      <alignment horizontal="left"/>
    </xf>
    <xf numFmtId="43" fontId="4" fillId="0" borderId="10" xfId="1" applyNumberFormat="1" applyFont="1" applyFill="1" applyBorder="1"/>
    <xf numFmtId="4" fontId="6" fillId="0" borderId="13" xfId="0" applyNumberFormat="1" applyFont="1" applyFill="1" applyBorder="1" applyAlignment="1">
      <alignment horizontal="left"/>
    </xf>
    <xf numFmtId="4" fontId="8" fillId="4" borderId="16" xfId="0" applyNumberFormat="1" applyFont="1" applyFill="1" applyBorder="1" applyAlignment="1">
      <alignment horizontal="center"/>
    </xf>
    <xf numFmtId="43" fontId="9" fillId="4" borderId="16" xfId="1" applyNumberFormat="1" applyFont="1" applyFill="1" applyBorder="1"/>
    <xf numFmtId="0" fontId="9" fillId="0" borderId="0" xfId="0" applyFont="1" applyFill="1"/>
    <xf numFmtId="0" fontId="4" fillId="3" borderId="0" xfId="0" applyFont="1" applyFill="1"/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/>
    </xf>
    <xf numFmtId="43" fontId="11" fillId="4" borderId="10" xfId="1" applyNumberFormat="1" applyFont="1" applyFill="1" applyBorder="1" applyAlignment="1"/>
    <xf numFmtId="43" fontId="7" fillId="3" borderId="12" xfId="1" applyNumberFormat="1" applyFont="1" applyFill="1" applyBorder="1" applyAlignment="1"/>
    <xf numFmtId="43" fontId="7" fillId="3" borderId="10" xfId="1" applyNumberFormat="1" applyFont="1" applyFill="1" applyBorder="1" applyAlignment="1"/>
    <xf numFmtId="43" fontId="7" fillId="3" borderId="11" xfId="1" applyNumberFormat="1" applyFont="1" applyFill="1" applyBorder="1" applyAlignment="1"/>
    <xf numFmtId="4" fontId="7" fillId="4" borderId="13" xfId="0" applyNumberFormat="1" applyFont="1" applyFill="1" applyBorder="1" applyAlignment="1">
      <alignment horizontal="left" indent="1"/>
    </xf>
    <xf numFmtId="43" fontId="12" fillId="4" borderId="13" xfId="1" applyNumberFormat="1" applyFont="1" applyFill="1" applyBorder="1" applyAlignment="1"/>
    <xf numFmtId="43" fontId="7" fillId="3" borderId="14" xfId="1" applyNumberFormat="1" applyFont="1" applyFill="1" applyBorder="1" applyAlignment="1"/>
    <xf numFmtId="43" fontId="12" fillId="0" borderId="13" xfId="1" applyNumberFormat="1" applyFont="1" applyFill="1" applyBorder="1" applyAlignment="1"/>
    <xf numFmtId="43" fontId="7" fillId="4" borderId="13" xfId="1" applyNumberFormat="1" applyFont="1" applyFill="1" applyBorder="1" applyAlignment="1"/>
    <xf numFmtId="43" fontId="6" fillId="4" borderId="13" xfId="1" applyNumberFormat="1" applyFont="1" applyFill="1" applyBorder="1" applyAlignment="1"/>
    <xf numFmtId="4" fontId="7" fillId="0" borderId="13" xfId="0" applyNumberFormat="1" applyFont="1" applyFill="1" applyBorder="1" applyAlignment="1">
      <alignment horizontal="left" indent="2"/>
    </xf>
    <xf numFmtId="4" fontId="8" fillId="4" borderId="16" xfId="0" applyNumberFormat="1" applyFont="1" applyFill="1" applyBorder="1" applyAlignment="1">
      <alignment horizontal="left"/>
    </xf>
    <xf numFmtId="0" fontId="16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readingOrder="1"/>
    </xf>
    <xf numFmtId="0" fontId="4" fillId="0" borderId="0" xfId="0" applyFont="1" applyBorder="1" applyAlignment="1">
      <alignment horizontal="center" readingOrder="1"/>
    </xf>
    <xf numFmtId="0" fontId="0" fillId="0" borderId="18" xfId="0" applyBorder="1"/>
    <xf numFmtId="0" fontId="0" fillId="0" borderId="17" xfId="0" applyBorder="1"/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vertical="center"/>
    </xf>
    <xf numFmtId="43" fontId="12" fillId="0" borderId="17" xfId="1" applyFont="1" applyBorder="1" applyAlignment="1">
      <alignment vertical="center"/>
    </xf>
    <xf numFmtId="43" fontId="12" fillId="0" borderId="19" xfId="1" applyFont="1" applyBorder="1" applyAlignment="1">
      <alignment vertical="center"/>
    </xf>
    <xf numFmtId="0" fontId="21" fillId="0" borderId="0" xfId="0" applyFont="1" applyBorder="1" applyAlignment="1"/>
    <xf numFmtId="4" fontId="23" fillId="0" borderId="13" xfId="0" applyNumberFormat="1" applyFont="1" applyFill="1" applyBorder="1" applyAlignment="1">
      <alignment horizontal="left"/>
    </xf>
    <xf numFmtId="4" fontId="24" fillId="0" borderId="13" xfId="0" applyNumberFormat="1" applyFont="1" applyFill="1" applyBorder="1" applyAlignment="1">
      <alignment horizontal="left"/>
    </xf>
    <xf numFmtId="4" fontId="25" fillId="0" borderId="13" xfId="0" applyNumberFormat="1" applyFont="1" applyFill="1" applyBorder="1" applyAlignment="1">
      <alignment horizontal="left"/>
    </xf>
    <xf numFmtId="4" fontId="26" fillId="0" borderId="13" xfId="0" applyNumberFormat="1" applyFont="1" applyFill="1" applyBorder="1" applyAlignment="1">
      <alignment horizontal="left"/>
    </xf>
    <xf numFmtId="43" fontId="6" fillId="0" borderId="13" xfId="1" applyNumberFormat="1" applyFont="1" applyFill="1" applyBorder="1" applyAlignment="1">
      <alignment horizontal="center"/>
    </xf>
    <xf numFmtId="4" fontId="27" fillId="0" borderId="13" xfId="0" applyNumberFormat="1" applyFont="1" applyFill="1" applyBorder="1" applyAlignment="1">
      <alignment horizontal="left"/>
    </xf>
    <xf numFmtId="4" fontId="27" fillId="0" borderId="13" xfId="0" applyNumberFormat="1" applyFont="1" applyFill="1" applyBorder="1" applyAlignment="1">
      <alignment horizontal="left" indent="1"/>
    </xf>
    <xf numFmtId="4" fontId="22" fillId="0" borderId="13" xfId="0" applyNumberFormat="1" applyFont="1" applyFill="1" applyBorder="1" applyAlignment="1">
      <alignment horizontal="left" indent="1"/>
    </xf>
    <xf numFmtId="43" fontId="30" fillId="4" borderId="16" xfId="1" applyNumberFormat="1" applyFont="1" applyFill="1" applyBorder="1" applyAlignment="1"/>
    <xf numFmtId="43" fontId="31" fillId="0" borderId="17" xfId="1" applyFont="1" applyBorder="1" applyAlignment="1">
      <alignment vertical="center"/>
    </xf>
    <xf numFmtId="43" fontId="7" fillId="0" borderId="20" xfId="1" applyNumberFormat="1" applyFont="1" applyFill="1" applyBorder="1" applyAlignment="1">
      <alignment horizontal="center"/>
    </xf>
    <xf numFmtId="43" fontId="4" fillId="0" borderId="20" xfId="1" applyNumberFormat="1" applyFont="1" applyFill="1" applyBorder="1"/>
    <xf numFmtId="43" fontId="12" fillId="0" borderId="20" xfId="1" applyNumberFormat="1" applyFont="1" applyFill="1" applyBorder="1" applyAlignment="1"/>
    <xf numFmtId="0" fontId="3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left" readingOrder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" fontId="6" fillId="3" borderId="17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43" fontId="25" fillId="3" borderId="11" xfId="1" applyNumberFormat="1" applyFont="1" applyFill="1" applyBorder="1" applyAlignment="1"/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0</xdr:row>
      <xdr:rowOff>0</xdr:rowOff>
    </xdr:from>
    <xdr:to>
      <xdr:col>20</xdr:col>
      <xdr:colOff>0</xdr:colOff>
      <xdr:row>1</xdr:row>
      <xdr:rowOff>142875</xdr:rowOff>
    </xdr:to>
    <xdr:sp macro="" textlink="">
      <xdr:nvSpPr>
        <xdr:cNvPr id="2" name="Rounded Rectangle 3"/>
        <xdr:cNvSpPr/>
      </xdr:nvSpPr>
      <xdr:spPr>
        <a:xfrm>
          <a:off x="12477750" y="0"/>
          <a:ext cx="3448050" cy="5334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2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สิ่งที่ส่งมาด้วย ๑</a:t>
          </a:r>
        </a:p>
      </xdr:txBody>
    </xdr:sp>
    <xdr:clientData/>
  </xdr:twoCellAnchor>
  <xdr:twoCellAnchor>
    <xdr:from>
      <xdr:col>1</xdr:col>
      <xdr:colOff>361950</xdr:colOff>
      <xdr:row>3</xdr:row>
      <xdr:rowOff>0</xdr:rowOff>
    </xdr:from>
    <xdr:to>
      <xdr:col>1</xdr:col>
      <xdr:colOff>361950</xdr:colOff>
      <xdr:row>4</xdr:row>
      <xdr:rowOff>24313</xdr:rowOff>
    </xdr:to>
    <xdr:cxnSp macro="">
      <xdr:nvCxnSpPr>
        <xdr:cNvPr id="3" name="Straight Arrow Connector 4"/>
        <xdr:cNvCxnSpPr/>
      </xdr:nvCxnSpPr>
      <xdr:spPr>
        <a:xfrm>
          <a:off x="571500" y="933450"/>
          <a:ext cx="0" cy="176713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371476</xdr:colOff>
      <xdr:row>4</xdr:row>
      <xdr:rowOff>31748</xdr:rowOff>
    </xdr:from>
    <xdr:to>
      <xdr:col>1</xdr:col>
      <xdr:colOff>371476</xdr:colOff>
      <xdr:row>5</xdr:row>
      <xdr:rowOff>8436</xdr:rowOff>
    </xdr:to>
    <xdr:cxnSp macro="">
      <xdr:nvCxnSpPr>
        <xdr:cNvPr id="2" name="Straight Arrow Connector 6"/>
        <xdr:cNvCxnSpPr/>
      </xdr:nvCxnSpPr>
      <xdr:spPr>
        <a:xfrm>
          <a:off x="619126" y="1298573"/>
          <a:ext cx="0" cy="1671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T113"/>
  <sheetViews>
    <sheetView view="pageBreakPreview" topLeftCell="A73" zoomScaleNormal="100" zoomScaleSheetLayoutView="100" workbookViewId="0">
      <selection activeCell="O7" sqref="O7:O89"/>
    </sheetView>
  </sheetViews>
  <sheetFormatPr defaultRowHeight="24"/>
  <cols>
    <col min="1" max="1" width="2.75" customWidth="1"/>
    <col min="2" max="2" width="41" style="3" customWidth="1"/>
    <col min="3" max="3" width="12.375" style="3" customWidth="1"/>
    <col min="4" max="4" width="14.875" style="3" customWidth="1"/>
    <col min="5" max="5" width="13.5" style="3" customWidth="1"/>
    <col min="6" max="6" width="12.875" style="3" customWidth="1"/>
    <col min="7" max="7" width="13.25" style="3" customWidth="1"/>
    <col min="8" max="14" width="12.875" style="3" customWidth="1"/>
    <col min="15" max="15" width="14.125" style="43" customWidth="1"/>
    <col min="16" max="16" width="2.625" style="3" customWidth="1"/>
    <col min="17" max="17" width="15.875" style="43" customWidth="1"/>
    <col min="18" max="18" width="14.5" style="43" customWidth="1"/>
    <col min="19" max="20" width="15.875" style="43" customWidth="1"/>
  </cols>
  <sheetData>
    <row r="1" spans="2:20" ht="30.75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1"/>
    </row>
    <row r="2" spans="2:20" ht="30.75">
      <c r="B2" s="85" t="s">
        <v>110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2"/>
    </row>
    <row r="3" spans="2:20" ht="12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2"/>
    </row>
    <row r="4" spans="2:20" ht="12" customHeight="1" thickBo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Q4" s="2"/>
      <c r="R4" s="2"/>
      <c r="S4" s="2"/>
      <c r="T4" s="2"/>
    </row>
    <row r="5" spans="2:20">
      <c r="B5" s="88" t="s">
        <v>1</v>
      </c>
      <c r="C5" s="90" t="s">
        <v>2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Q5" s="4"/>
      <c r="R5" s="5"/>
      <c r="S5" s="5"/>
      <c r="T5" s="6"/>
    </row>
    <row r="6" spans="2:20" ht="24.75" thickBot="1">
      <c r="B6" s="89"/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8" t="s">
        <v>15</v>
      </c>
      <c r="Q6" s="9" t="s">
        <v>16</v>
      </c>
      <c r="R6" s="7" t="s">
        <v>17</v>
      </c>
      <c r="S6" s="7" t="s">
        <v>18</v>
      </c>
      <c r="T6" s="8" t="s">
        <v>19</v>
      </c>
    </row>
    <row r="7" spans="2:20" ht="20.25" customHeight="1">
      <c r="B7" s="10" t="s">
        <v>20</v>
      </c>
      <c r="C7" s="11">
        <f t="shared" ref="C7:I7" si="0">C8+C17</f>
        <v>101776</v>
      </c>
      <c r="D7" s="11">
        <f t="shared" si="0"/>
        <v>137459</v>
      </c>
      <c r="E7" s="11">
        <f t="shared" si="0"/>
        <v>279358.17000000004</v>
      </c>
      <c r="F7" s="11">
        <f t="shared" si="0"/>
        <v>251680.3</v>
      </c>
      <c r="G7" s="11">
        <f t="shared" si="0"/>
        <v>970924</v>
      </c>
      <c r="H7" s="11">
        <f t="shared" si="0"/>
        <v>299832.43</v>
      </c>
      <c r="I7" s="11">
        <f t="shared" si="0"/>
        <v>171629</v>
      </c>
      <c r="J7" s="11">
        <f t="shared" ref="J7:L7" si="1">J8+J17</f>
        <v>168575.53</v>
      </c>
      <c r="K7" s="11">
        <f t="shared" ref="K7:N7" si="2">K8+K17</f>
        <v>311958.20999999996</v>
      </c>
      <c r="L7" s="11">
        <f t="shared" si="1"/>
        <v>166559</v>
      </c>
      <c r="M7" s="11">
        <f t="shared" si="2"/>
        <v>190221</v>
      </c>
      <c r="N7" s="11">
        <f t="shared" si="2"/>
        <v>324923.86</v>
      </c>
      <c r="O7" s="12">
        <f>C7+D7+E7+F7+G7+H7+I7+J7+K7+L7+M7+N7</f>
        <v>3374896.4999999995</v>
      </c>
      <c r="P7" s="2"/>
      <c r="Q7" s="13">
        <f>C7+D7+E7</f>
        <v>518593.17000000004</v>
      </c>
      <c r="R7" s="14">
        <f>F7+G7+H7</f>
        <v>1522436.73</v>
      </c>
      <c r="S7" s="13">
        <f>I7+J7+K7</f>
        <v>652162.74</v>
      </c>
      <c r="T7" s="13">
        <f>L7+M7+N7</f>
        <v>681703.86</v>
      </c>
    </row>
    <row r="8" spans="2:20" ht="20.25" customHeight="1">
      <c r="B8" s="15" t="s">
        <v>21</v>
      </c>
      <c r="C8" s="16">
        <f>C10+C11+C12+C13+C14+C15</f>
        <v>2116</v>
      </c>
      <c r="D8" s="16">
        <f>D10+D11+D12+D13+D14+D15</f>
        <v>260</v>
      </c>
      <c r="E8" s="16">
        <f t="shared" ref="E8:N8" si="3">E9+E10+E11</f>
        <v>2030</v>
      </c>
      <c r="F8" s="16">
        <f t="shared" si="3"/>
        <v>72574</v>
      </c>
      <c r="G8" s="16">
        <f t="shared" si="3"/>
        <v>746666</v>
      </c>
      <c r="H8" s="16">
        <f t="shared" si="3"/>
        <v>129174</v>
      </c>
      <c r="I8" s="16">
        <f t="shared" si="3"/>
        <v>40376</v>
      </c>
      <c r="J8" s="16">
        <f t="shared" si="3"/>
        <v>28615.53</v>
      </c>
      <c r="K8" s="16">
        <f t="shared" si="3"/>
        <v>20116</v>
      </c>
      <c r="L8" s="16">
        <f t="shared" si="3"/>
        <v>3224</v>
      </c>
      <c r="M8" s="16">
        <f t="shared" si="3"/>
        <v>31486</v>
      </c>
      <c r="N8" s="16">
        <f t="shared" si="3"/>
        <v>67602</v>
      </c>
      <c r="O8" s="12">
        <f>C8+D8+E8+F8+G8+H8+I8+J8+K8+L8+M8+N8</f>
        <v>1144239.53</v>
      </c>
      <c r="P8" s="2"/>
      <c r="Q8" s="17">
        <f>C8++D8+E8</f>
        <v>4406</v>
      </c>
      <c r="R8" s="18">
        <f>F8+G8+H8</f>
        <v>948414</v>
      </c>
      <c r="S8" s="17">
        <f>I8+J8+K8</f>
        <v>89107.53</v>
      </c>
      <c r="T8" s="17">
        <f>L8+M8+N8</f>
        <v>102312</v>
      </c>
    </row>
    <row r="9" spans="2:20" ht="20.25" customHeight="1">
      <c r="B9" s="19" t="s">
        <v>22</v>
      </c>
      <c r="C9" s="20"/>
      <c r="D9" s="20"/>
      <c r="E9" s="20">
        <v>750</v>
      </c>
      <c r="F9" s="20">
        <v>43175</v>
      </c>
      <c r="G9" s="21">
        <v>619998</v>
      </c>
      <c r="H9" s="21">
        <v>86998</v>
      </c>
      <c r="I9" s="21">
        <v>21629</v>
      </c>
      <c r="J9" s="21">
        <v>18770.53</v>
      </c>
      <c r="K9" s="21">
        <v>12375</v>
      </c>
      <c r="L9" s="21"/>
      <c r="M9" s="21">
        <v>14520</v>
      </c>
      <c r="N9" s="21">
        <v>43800</v>
      </c>
      <c r="O9" s="12">
        <f t="shared" ref="O9:O18" si="4">C9+D9+E9+F9+G9+H9+I9+J9+K9+L9+M9+N9</f>
        <v>862015.53</v>
      </c>
      <c r="P9" s="2"/>
      <c r="Q9" s="17">
        <f>C9+D9+E9</f>
        <v>750</v>
      </c>
      <c r="R9" s="18">
        <f>F9+G9+H9</f>
        <v>750171</v>
      </c>
      <c r="S9" s="17">
        <f>I9+J9+K9</f>
        <v>52774.53</v>
      </c>
      <c r="T9" s="17">
        <f>L9+M9+N9</f>
        <v>58320</v>
      </c>
    </row>
    <row r="10" spans="2:20" ht="20.25" customHeight="1">
      <c r="B10" s="19" t="s">
        <v>23</v>
      </c>
      <c r="C10" s="20"/>
      <c r="D10" s="20"/>
      <c r="E10" s="21"/>
      <c r="F10" s="21">
        <v>985</v>
      </c>
      <c r="G10" s="21">
        <v>3078</v>
      </c>
      <c r="H10" s="21">
        <v>434</v>
      </c>
      <c r="I10" s="21">
        <v>531</v>
      </c>
      <c r="J10" s="21">
        <v>96</v>
      </c>
      <c r="K10" s="21">
        <v>19</v>
      </c>
      <c r="L10" s="21"/>
      <c r="M10" s="21"/>
      <c r="N10" s="21">
        <v>3513</v>
      </c>
      <c r="O10" s="12">
        <f t="shared" si="4"/>
        <v>8656</v>
      </c>
      <c r="P10" s="2"/>
      <c r="Q10" s="17">
        <f>C10+D10+E10</f>
        <v>0</v>
      </c>
      <c r="R10" s="18">
        <f t="shared" ref="R10:R74" si="5">F10+G10+H10</f>
        <v>4497</v>
      </c>
      <c r="S10" s="17">
        <f>I10+J10+K10</f>
        <v>646</v>
      </c>
      <c r="T10" s="17">
        <f>L10+M10+N10</f>
        <v>3513</v>
      </c>
    </row>
    <row r="11" spans="2:20" ht="20.25" customHeight="1">
      <c r="B11" s="19" t="s">
        <v>24</v>
      </c>
      <c r="C11" s="20">
        <v>2116</v>
      </c>
      <c r="D11" s="20">
        <v>260</v>
      </c>
      <c r="E11" s="20">
        <v>1280</v>
      </c>
      <c r="F11" s="20">
        <v>28414</v>
      </c>
      <c r="G11" s="20">
        <v>123590</v>
      </c>
      <c r="H11" s="21">
        <v>41742</v>
      </c>
      <c r="I11" s="21">
        <v>18216</v>
      </c>
      <c r="J11" s="21">
        <v>9749</v>
      </c>
      <c r="K11" s="21">
        <v>7722</v>
      </c>
      <c r="L11" s="21">
        <v>3224</v>
      </c>
      <c r="M11" s="21">
        <v>16966</v>
      </c>
      <c r="N11" s="21">
        <v>20289</v>
      </c>
      <c r="O11" s="12">
        <f t="shared" si="4"/>
        <v>273568</v>
      </c>
      <c r="P11" s="2"/>
      <c r="Q11" s="17">
        <f>C11+D11+E11</f>
        <v>3656</v>
      </c>
      <c r="R11" s="18">
        <f t="shared" si="5"/>
        <v>193746</v>
      </c>
      <c r="S11" s="17">
        <f>I11+J11+K11</f>
        <v>35687</v>
      </c>
      <c r="T11" s="17">
        <f>L11+M11+N11</f>
        <v>40479</v>
      </c>
    </row>
    <row r="12" spans="2:20" ht="20.25" customHeight="1">
      <c r="B12" s="19" t="s">
        <v>25</v>
      </c>
      <c r="C12" s="20"/>
      <c r="D12" s="20"/>
      <c r="E12" s="20"/>
      <c r="F12" s="20"/>
      <c r="G12" s="20"/>
      <c r="H12" s="21"/>
      <c r="I12" s="21"/>
      <c r="J12" s="21"/>
      <c r="K12" s="21"/>
      <c r="L12" s="21"/>
      <c r="M12" s="21"/>
      <c r="N12" s="21"/>
      <c r="O12" s="12">
        <f t="shared" si="4"/>
        <v>0</v>
      </c>
      <c r="P12" s="2"/>
      <c r="Q12" s="17"/>
      <c r="R12" s="18">
        <f t="shared" si="5"/>
        <v>0</v>
      </c>
      <c r="S12" s="17">
        <f t="shared" ref="S12:S76" si="6">I12+J12+K12</f>
        <v>0</v>
      </c>
      <c r="T12" s="17">
        <f t="shared" ref="T12:T20" si="7">L12+M12+N12</f>
        <v>0</v>
      </c>
    </row>
    <row r="13" spans="2:20" ht="20.25" customHeight="1">
      <c r="B13" s="19" t="s">
        <v>26</v>
      </c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21"/>
      <c r="N13" s="21"/>
      <c r="O13" s="12">
        <f t="shared" si="4"/>
        <v>0</v>
      </c>
      <c r="P13" s="2"/>
      <c r="Q13" s="17"/>
      <c r="R13" s="18">
        <f t="shared" si="5"/>
        <v>0</v>
      </c>
      <c r="S13" s="17">
        <f t="shared" si="6"/>
        <v>0</v>
      </c>
      <c r="T13" s="17">
        <f t="shared" si="7"/>
        <v>0</v>
      </c>
    </row>
    <row r="14" spans="2:20" ht="20.25" customHeight="1">
      <c r="B14" s="22" t="s">
        <v>27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12">
        <f t="shared" si="4"/>
        <v>0</v>
      </c>
      <c r="P14" s="24"/>
      <c r="Q14" s="25"/>
      <c r="R14" s="18">
        <f t="shared" si="5"/>
        <v>0</v>
      </c>
      <c r="S14" s="17">
        <f t="shared" si="6"/>
        <v>0</v>
      </c>
      <c r="T14" s="17">
        <f t="shared" si="7"/>
        <v>0</v>
      </c>
    </row>
    <row r="15" spans="2:20" ht="20.25" customHeight="1">
      <c r="B15" s="22" t="s">
        <v>28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12">
        <f t="shared" si="4"/>
        <v>0</v>
      </c>
      <c r="P15" s="24"/>
      <c r="Q15" s="25"/>
      <c r="R15" s="18">
        <f t="shared" si="5"/>
        <v>0</v>
      </c>
      <c r="S15" s="17">
        <f t="shared" si="6"/>
        <v>0</v>
      </c>
      <c r="T15" s="17">
        <f t="shared" si="7"/>
        <v>0</v>
      </c>
    </row>
    <row r="16" spans="2:20" ht="20.25" customHeight="1">
      <c r="B16" s="22" t="s">
        <v>29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2">
        <f t="shared" si="4"/>
        <v>0</v>
      </c>
      <c r="P16" s="24"/>
      <c r="Q16" s="25"/>
      <c r="R16" s="18">
        <f t="shared" si="5"/>
        <v>0</v>
      </c>
      <c r="S16" s="17">
        <f t="shared" si="6"/>
        <v>0</v>
      </c>
      <c r="T16" s="17">
        <f t="shared" si="7"/>
        <v>0</v>
      </c>
    </row>
    <row r="17" spans="2:20" ht="20.25" customHeight="1">
      <c r="B17" s="15" t="s">
        <v>30</v>
      </c>
      <c r="C17" s="26">
        <f t="shared" ref="C17:N17" si="8">C18+C34+C39+C42+C46</f>
        <v>99660</v>
      </c>
      <c r="D17" s="26">
        <f t="shared" si="8"/>
        <v>137199</v>
      </c>
      <c r="E17" s="26">
        <f t="shared" si="8"/>
        <v>277328.17000000004</v>
      </c>
      <c r="F17" s="26">
        <f t="shared" si="8"/>
        <v>179106.3</v>
      </c>
      <c r="G17" s="26">
        <f t="shared" si="8"/>
        <v>224258</v>
      </c>
      <c r="H17" s="26">
        <f t="shared" si="8"/>
        <v>170658.43</v>
      </c>
      <c r="I17" s="26">
        <f t="shared" si="8"/>
        <v>131253</v>
      </c>
      <c r="J17" s="26">
        <f t="shared" si="8"/>
        <v>139960</v>
      </c>
      <c r="K17" s="26">
        <f t="shared" si="8"/>
        <v>291842.20999999996</v>
      </c>
      <c r="L17" s="26">
        <f t="shared" si="8"/>
        <v>163335</v>
      </c>
      <c r="M17" s="26">
        <f t="shared" si="8"/>
        <v>158735</v>
      </c>
      <c r="N17" s="26">
        <f t="shared" si="8"/>
        <v>257321.86</v>
      </c>
      <c r="O17" s="12">
        <f t="shared" si="4"/>
        <v>2230656.9699999997</v>
      </c>
      <c r="P17" s="2"/>
      <c r="Q17" s="17">
        <f t="shared" ref="Q17:Q24" si="9">C17+D17+E17</f>
        <v>514187.17000000004</v>
      </c>
      <c r="R17" s="18">
        <f t="shared" si="5"/>
        <v>574022.73</v>
      </c>
      <c r="S17" s="17">
        <f t="shared" si="6"/>
        <v>563055.21</v>
      </c>
      <c r="T17" s="17">
        <f t="shared" si="7"/>
        <v>579391.86</v>
      </c>
    </row>
    <row r="18" spans="2:20" ht="20.25" customHeight="1">
      <c r="B18" s="27" t="s">
        <v>31</v>
      </c>
      <c r="C18" s="16">
        <f t="shared" ref="C18:N18" si="10">C19+C20+C21+C22+C23+C24+C25+C26+C27+C28+C29+C30+C31+C32+C33</f>
        <v>32290</v>
      </c>
      <c r="D18" s="16">
        <f t="shared" si="10"/>
        <v>51642</v>
      </c>
      <c r="E18" s="16">
        <f t="shared" si="10"/>
        <v>57933</v>
      </c>
      <c r="F18" s="16">
        <f t="shared" si="10"/>
        <v>78257.3</v>
      </c>
      <c r="G18" s="16">
        <f t="shared" si="10"/>
        <v>136603</v>
      </c>
      <c r="H18" s="16">
        <f t="shared" si="10"/>
        <v>63397</v>
      </c>
      <c r="I18" s="16">
        <f t="shared" si="10"/>
        <v>51267</v>
      </c>
      <c r="J18" s="16">
        <f t="shared" si="10"/>
        <v>57284</v>
      </c>
      <c r="K18" s="16">
        <f t="shared" si="10"/>
        <v>46443</v>
      </c>
      <c r="L18" s="16">
        <f t="shared" si="10"/>
        <v>62032</v>
      </c>
      <c r="M18" s="16">
        <f t="shared" si="10"/>
        <v>57613</v>
      </c>
      <c r="N18" s="16">
        <f t="shared" si="10"/>
        <v>69232</v>
      </c>
      <c r="O18" s="12">
        <f t="shared" si="4"/>
        <v>763993.3</v>
      </c>
      <c r="P18" s="2"/>
      <c r="Q18" s="17">
        <f t="shared" si="9"/>
        <v>141865</v>
      </c>
      <c r="R18" s="18">
        <f t="shared" si="5"/>
        <v>278257.3</v>
      </c>
      <c r="S18" s="17">
        <f t="shared" si="6"/>
        <v>154994</v>
      </c>
      <c r="T18" s="17">
        <f t="shared" si="7"/>
        <v>188877</v>
      </c>
    </row>
    <row r="19" spans="2:20" ht="20.25" customHeight="1">
      <c r="B19" s="28" t="s">
        <v>32</v>
      </c>
      <c r="C19" s="20"/>
      <c r="D19" s="20"/>
      <c r="E19" s="20"/>
      <c r="F19" s="20"/>
      <c r="G19" s="21"/>
      <c r="H19" s="21"/>
      <c r="I19" s="21"/>
      <c r="J19" s="21"/>
      <c r="K19" s="21"/>
      <c r="L19" s="21"/>
      <c r="M19" s="21"/>
      <c r="N19" s="21"/>
      <c r="O19" s="12">
        <f>C19+D19+E19+F19+G19+H19+I19+J19+K19+L19+M19+N19</f>
        <v>0</v>
      </c>
      <c r="P19" s="2"/>
      <c r="Q19" s="17">
        <f t="shared" si="9"/>
        <v>0</v>
      </c>
      <c r="R19" s="18">
        <f t="shared" si="5"/>
        <v>0</v>
      </c>
      <c r="S19" s="17">
        <f t="shared" si="6"/>
        <v>0</v>
      </c>
      <c r="T19" s="17">
        <f t="shared" si="7"/>
        <v>0</v>
      </c>
    </row>
    <row r="20" spans="2:20" ht="20.25" customHeight="1">
      <c r="B20" s="28" t="s">
        <v>33</v>
      </c>
      <c r="C20" s="20">
        <v>9150</v>
      </c>
      <c r="D20" s="20">
        <v>20020</v>
      </c>
      <c r="E20" s="20">
        <v>32840</v>
      </c>
      <c r="F20" s="20">
        <v>30310</v>
      </c>
      <c r="G20" s="21">
        <v>22890</v>
      </c>
      <c r="H20" s="21">
        <v>22520</v>
      </c>
      <c r="I20" s="21">
        <v>26540</v>
      </c>
      <c r="J20" s="21">
        <v>25160</v>
      </c>
      <c r="K20" s="21">
        <v>20610</v>
      </c>
      <c r="L20" s="21">
        <v>32510</v>
      </c>
      <c r="M20" s="21">
        <v>26100</v>
      </c>
      <c r="N20" s="21">
        <v>36010</v>
      </c>
      <c r="O20" s="12">
        <f>C20+D20+E20+F20+G20+H20+I20+J20+K20+L20+M20+N20</f>
        <v>304660</v>
      </c>
      <c r="P20" s="2"/>
      <c r="Q20" s="17">
        <f t="shared" si="9"/>
        <v>62010</v>
      </c>
      <c r="R20" s="18">
        <f t="shared" si="5"/>
        <v>75720</v>
      </c>
      <c r="S20" s="17">
        <f t="shared" si="6"/>
        <v>72310</v>
      </c>
      <c r="T20" s="17">
        <f t="shared" si="7"/>
        <v>94620</v>
      </c>
    </row>
    <row r="21" spans="2:20" ht="20.25" customHeight="1">
      <c r="B21" s="28" t="s">
        <v>125</v>
      </c>
      <c r="C21" s="20"/>
      <c r="D21" s="20">
        <v>70</v>
      </c>
      <c r="E21" s="20">
        <v>160</v>
      </c>
      <c r="F21" s="20">
        <v>210</v>
      </c>
      <c r="G21" s="21">
        <v>150</v>
      </c>
      <c r="H21" s="21">
        <v>180</v>
      </c>
      <c r="I21" s="21">
        <v>190</v>
      </c>
      <c r="J21" s="21">
        <v>160</v>
      </c>
      <c r="K21" s="21">
        <v>180</v>
      </c>
      <c r="L21" s="21"/>
      <c r="M21" s="21"/>
      <c r="N21" s="21">
        <v>170</v>
      </c>
      <c r="O21" s="12">
        <f t="shared" ref="O21:O28" si="11">C21+D21+E21+F21+G21+H21+I21+J21+K21+L21+M21+N21</f>
        <v>1470</v>
      </c>
      <c r="P21" s="2"/>
      <c r="Q21" s="17">
        <f t="shared" si="9"/>
        <v>230</v>
      </c>
      <c r="R21" s="18">
        <f t="shared" si="5"/>
        <v>540</v>
      </c>
      <c r="S21" s="17">
        <f t="shared" si="6"/>
        <v>530</v>
      </c>
      <c r="T21" s="17">
        <f>L21+M21+N21</f>
        <v>170</v>
      </c>
    </row>
    <row r="22" spans="2:20" ht="20.25" customHeight="1">
      <c r="B22" s="70" t="s">
        <v>126</v>
      </c>
      <c r="C22" s="20"/>
      <c r="D22" s="20"/>
      <c r="E22" s="20"/>
      <c r="F22" s="20">
        <v>100</v>
      </c>
      <c r="G22" s="21">
        <v>300</v>
      </c>
      <c r="H22" s="21">
        <v>1100</v>
      </c>
      <c r="I22" s="21">
        <v>100</v>
      </c>
      <c r="J22" s="21">
        <v>100</v>
      </c>
      <c r="K22" s="21"/>
      <c r="L22" s="21"/>
      <c r="M22" s="21"/>
      <c r="N22" s="21">
        <v>200</v>
      </c>
      <c r="O22" s="12">
        <f t="shared" si="11"/>
        <v>1900</v>
      </c>
      <c r="P22" s="2"/>
      <c r="Q22" s="17">
        <f t="shared" si="9"/>
        <v>0</v>
      </c>
      <c r="R22" s="18">
        <f>F22+G22+H22</f>
        <v>1500</v>
      </c>
      <c r="S22" s="17">
        <f t="shared" si="6"/>
        <v>200</v>
      </c>
      <c r="T22" s="17">
        <f>L22+M22+N22</f>
        <v>200</v>
      </c>
    </row>
    <row r="23" spans="2:20" ht="20.25" customHeight="1">
      <c r="B23" s="70" t="s">
        <v>127</v>
      </c>
      <c r="C23" s="20"/>
      <c r="D23" s="20"/>
      <c r="E23" s="20"/>
      <c r="F23" s="20">
        <v>100</v>
      </c>
      <c r="G23" s="21">
        <v>300</v>
      </c>
      <c r="H23" s="21">
        <v>1100</v>
      </c>
      <c r="I23" s="21">
        <v>100</v>
      </c>
      <c r="J23" s="21">
        <v>100</v>
      </c>
      <c r="K23" s="21"/>
      <c r="L23" s="21"/>
      <c r="M23" s="21"/>
      <c r="N23" s="21">
        <v>200</v>
      </c>
      <c r="O23" s="12">
        <f t="shared" si="11"/>
        <v>1900</v>
      </c>
      <c r="P23" s="2"/>
      <c r="Q23" s="17">
        <f t="shared" si="9"/>
        <v>0</v>
      </c>
      <c r="R23" s="18">
        <f t="shared" si="5"/>
        <v>1500</v>
      </c>
      <c r="S23" s="17">
        <f t="shared" si="6"/>
        <v>200</v>
      </c>
      <c r="T23" s="17">
        <f>L23+M23+N23</f>
        <v>200</v>
      </c>
    </row>
    <row r="24" spans="2:20" ht="20.25" customHeight="1">
      <c r="B24" s="71" t="s">
        <v>128</v>
      </c>
      <c r="C24" s="20">
        <v>1000</v>
      </c>
      <c r="D24" s="20"/>
      <c r="E24" s="20">
        <v>2000</v>
      </c>
      <c r="F24" s="20">
        <v>7150</v>
      </c>
      <c r="G24" s="21">
        <v>70200</v>
      </c>
      <c r="H24" s="21">
        <v>6700</v>
      </c>
      <c r="I24" s="21">
        <v>2800</v>
      </c>
      <c r="J24" s="21">
        <v>1500</v>
      </c>
      <c r="K24" s="21">
        <v>300</v>
      </c>
      <c r="L24" s="21"/>
      <c r="M24" s="21">
        <v>1300</v>
      </c>
      <c r="N24" s="21">
        <v>300</v>
      </c>
      <c r="O24" s="12">
        <f t="shared" si="11"/>
        <v>93250</v>
      </c>
      <c r="P24" s="2"/>
      <c r="Q24" s="17">
        <f t="shared" si="9"/>
        <v>3000</v>
      </c>
      <c r="R24" s="18">
        <f t="shared" si="5"/>
        <v>84050</v>
      </c>
      <c r="S24" s="17">
        <f t="shared" si="6"/>
        <v>4600</v>
      </c>
      <c r="T24" s="17">
        <f>L24+M24+N24</f>
        <v>1600</v>
      </c>
    </row>
    <row r="25" spans="2:20" ht="20.25" customHeight="1">
      <c r="B25" s="28" t="s">
        <v>129</v>
      </c>
      <c r="C25" s="20">
        <v>180</v>
      </c>
      <c r="D25" s="20">
        <v>150</v>
      </c>
      <c r="E25" s="20">
        <v>70</v>
      </c>
      <c r="F25" s="20">
        <v>190</v>
      </c>
      <c r="G25" s="21">
        <v>70</v>
      </c>
      <c r="H25" s="21">
        <v>170</v>
      </c>
      <c r="I25" s="21"/>
      <c r="J25" s="21">
        <v>330</v>
      </c>
      <c r="K25" s="21">
        <v>50</v>
      </c>
      <c r="L25" s="21">
        <v>120</v>
      </c>
      <c r="M25" s="21">
        <v>120</v>
      </c>
      <c r="N25" s="21">
        <v>240</v>
      </c>
      <c r="O25" s="12">
        <f t="shared" si="11"/>
        <v>1690</v>
      </c>
      <c r="P25" s="2"/>
      <c r="Q25" s="17">
        <f t="shared" ref="Q25:Q89" si="12">C25+D25+E25</f>
        <v>400</v>
      </c>
      <c r="R25" s="18">
        <f t="shared" si="5"/>
        <v>430</v>
      </c>
      <c r="S25" s="17">
        <f t="shared" si="6"/>
        <v>380</v>
      </c>
      <c r="T25" s="17">
        <f t="shared" ref="T25:T29" si="13">L25+M25+N25</f>
        <v>480</v>
      </c>
    </row>
    <row r="26" spans="2:20" ht="20.25" customHeight="1">
      <c r="B26" s="28" t="s">
        <v>130</v>
      </c>
      <c r="C26" s="20"/>
      <c r="D26" s="20"/>
      <c r="E26" s="20">
        <v>1220</v>
      </c>
      <c r="F26" s="20">
        <v>1440</v>
      </c>
      <c r="G26" s="21">
        <v>720</v>
      </c>
      <c r="H26" s="21">
        <v>720</v>
      </c>
      <c r="I26" s="21"/>
      <c r="J26" s="21"/>
      <c r="K26" s="21"/>
      <c r="L26" s="21"/>
      <c r="M26" s="21">
        <v>200</v>
      </c>
      <c r="N26" s="21"/>
      <c r="O26" s="12">
        <f t="shared" si="11"/>
        <v>4300</v>
      </c>
      <c r="P26" s="2"/>
      <c r="Q26" s="17">
        <f t="shared" si="12"/>
        <v>1220</v>
      </c>
      <c r="R26" s="18">
        <f t="shared" si="5"/>
        <v>2880</v>
      </c>
      <c r="S26" s="17">
        <f t="shared" si="6"/>
        <v>0</v>
      </c>
      <c r="T26" s="17">
        <f t="shared" si="13"/>
        <v>200</v>
      </c>
    </row>
    <row r="27" spans="2:20" ht="20.25" customHeight="1">
      <c r="B27" s="28" t="s">
        <v>131</v>
      </c>
      <c r="C27" s="20">
        <v>1450</v>
      </c>
      <c r="D27" s="20">
        <v>1950</v>
      </c>
      <c r="E27" s="20"/>
      <c r="F27" s="20">
        <v>4000</v>
      </c>
      <c r="G27" s="21">
        <v>3725</v>
      </c>
      <c r="H27" s="21">
        <v>550</v>
      </c>
      <c r="I27" s="21">
        <v>500</v>
      </c>
      <c r="J27" s="21">
        <v>2050</v>
      </c>
      <c r="K27" s="21">
        <v>100</v>
      </c>
      <c r="L27" s="21">
        <v>800</v>
      </c>
      <c r="M27" s="21">
        <v>1050</v>
      </c>
      <c r="N27" s="21">
        <v>2200</v>
      </c>
      <c r="O27" s="12">
        <f t="shared" si="11"/>
        <v>18375</v>
      </c>
      <c r="P27" s="2"/>
      <c r="Q27" s="17">
        <f t="shared" si="12"/>
        <v>3400</v>
      </c>
      <c r="R27" s="18">
        <f t="shared" si="5"/>
        <v>8275</v>
      </c>
      <c r="S27" s="17">
        <f t="shared" si="6"/>
        <v>2650</v>
      </c>
      <c r="T27" s="17">
        <f t="shared" si="13"/>
        <v>4050</v>
      </c>
    </row>
    <row r="28" spans="2:20" ht="20.25" customHeight="1">
      <c r="B28" s="28" t="s">
        <v>132</v>
      </c>
      <c r="C28" s="20"/>
      <c r="D28" s="20"/>
      <c r="E28" s="20"/>
      <c r="F28" s="20"/>
      <c r="G28" s="21">
        <v>4600</v>
      </c>
      <c r="H28" s="21"/>
      <c r="I28" s="21"/>
      <c r="J28" s="21">
        <v>921</v>
      </c>
      <c r="K28" s="21"/>
      <c r="L28" s="21"/>
      <c r="M28" s="21"/>
      <c r="N28" s="21">
        <v>1300</v>
      </c>
      <c r="O28" s="12">
        <f t="shared" si="11"/>
        <v>6821</v>
      </c>
      <c r="P28" s="2"/>
      <c r="Q28" s="17">
        <f t="shared" si="12"/>
        <v>0</v>
      </c>
      <c r="R28" s="18">
        <f t="shared" si="5"/>
        <v>4600</v>
      </c>
      <c r="S28" s="17">
        <f t="shared" si="6"/>
        <v>921</v>
      </c>
      <c r="T28" s="17">
        <f t="shared" si="13"/>
        <v>1300</v>
      </c>
    </row>
    <row r="29" spans="2:20" ht="20.25" customHeight="1">
      <c r="B29" s="75" t="s">
        <v>133</v>
      </c>
      <c r="C29" s="20"/>
      <c r="D29" s="20"/>
      <c r="E29" s="20">
        <v>1300</v>
      </c>
      <c r="F29" s="20">
        <v>1900</v>
      </c>
      <c r="G29" s="21">
        <v>10300</v>
      </c>
      <c r="H29" s="21">
        <v>2900</v>
      </c>
      <c r="I29" s="21">
        <v>500</v>
      </c>
      <c r="J29" s="21">
        <v>300</v>
      </c>
      <c r="K29" s="21"/>
      <c r="L29" s="21">
        <v>300</v>
      </c>
      <c r="M29" s="21">
        <v>600</v>
      </c>
      <c r="N29" s="21"/>
      <c r="O29" s="12">
        <f>C29+D29+E29+F29+G29+H29+I29+J29+K29+L29+M29+N29</f>
        <v>18100</v>
      </c>
      <c r="P29" s="2"/>
      <c r="Q29" s="17">
        <f t="shared" si="12"/>
        <v>1300</v>
      </c>
      <c r="R29" s="18">
        <f t="shared" si="5"/>
        <v>15100</v>
      </c>
      <c r="S29" s="17">
        <f t="shared" si="6"/>
        <v>800</v>
      </c>
      <c r="T29" s="17">
        <f t="shared" si="13"/>
        <v>900</v>
      </c>
    </row>
    <row r="30" spans="2:20" ht="20.25" customHeight="1">
      <c r="B30" s="72" t="s">
        <v>134</v>
      </c>
      <c r="C30" s="20">
        <v>20243</v>
      </c>
      <c r="D30" s="20">
        <v>28908</v>
      </c>
      <c r="E30" s="20">
        <v>19518</v>
      </c>
      <c r="F30" s="20">
        <v>30537</v>
      </c>
      <c r="G30" s="21">
        <v>22228</v>
      </c>
      <c r="H30" s="21">
        <v>26920</v>
      </c>
      <c r="I30" s="21">
        <v>20137</v>
      </c>
      <c r="J30" s="21">
        <v>26360</v>
      </c>
      <c r="K30" s="21">
        <v>24867</v>
      </c>
      <c r="L30" s="21">
        <v>27287</v>
      </c>
      <c r="M30" s="21">
        <v>27668</v>
      </c>
      <c r="N30" s="21">
        <v>28254</v>
      </c>
      <c r="O30" s="12">
        <f>C30+D30+E30+F30+G30+H30+I30+J30+K30+L30+M30+N30</f>
        <v>302927</v>
      </c>
      <c r="P30" s="2"/>
      <c r="Q30" s="17">
        <f t="shared" si="12"/>
        <v>68669</v>
      </c>
      <c r="R30" s="18">
        <f t="shared" si="5"/>
        <v>79685</v>
      </c>
      <c r="S30" s="17">
        <f t="shared" si="6"/>
        <v>71364</v>
      </c>
      <c r="T30" s="17">
        <f>L30+M30+N30</f>
        <v>83209</v>
      </c>
    </row>
    <row r="31" spans="2:20" ht="20.25" customHeight="1">
      <c r="B31" s="72" t="s">
        <v>135</v>
      </c>
      <c r="C31" s="20">
        <v>267</v>
      </c>
      <c r="D31" s="20">
        <v>244</v>
      </c>
      <c r="E31" s="20"/>
      <c r="F31" s="20">
        <v>200</v>
      </c>
      <c r="G31" s="21">
        <v>820</v>
      </c>
      <c r="H31" s="21">
        <v>192</v>
      </c>
      <c r="I31" s="21">
        <v>100</v>
      </c>
      <c r="J31" s="21">
        <v>303</v>
      </c>
      <c r="K31" s="21">
        <v>261</v>
      </c>
      <c r="L31" s="21">
        <v>640</v>
      </c>
      <c r="M31" s="21">
        <v>500</v>
      </c>
      <c r="N31" s="21">
        <v>283</v>
      </c>
      <c r="O31" s="12">
        <f t="shared" ref="O31:O38" si="14">C31+D31+E31+F31+G31+H31+I31+J31+K31+L31+M31+N31</f>
        <v>3810</v>
      </c>
      <c r="P31" s="2"/>
      <c r="Q31" s="17">
        <f t="shared" si="12"/>
        <v>511</v>
      </c>
      <c r="R31" s="18">
        <f t="shared" si="5"/>
        <v>1212</v>
      </c>
      <c r="S31" s="17">
        <f t="shared" si="6"/>
        <v>664</v>
      </c>
      <c r="T31" s="17">
        <f>L31+M31+N31</f>
        <v>1423</v>
      </c>
    </row>
    <row r="32" spans="2:20" ht="20.25" customHeight="1">
      <c r="B32" s="73" t="s">
        <v>136</v>
      </c>
      <c r="C32" s="20"/>
      <c r="D32" s="20">
        <v>300</v>
      </c>
      <c r="E32" s="20">
        <v>825</v>
      </c>
      <c r="F32" s="20">
        <v>675</v>
      </c>
      <c r="G32" s="21">
        <v>300</v>
      </c>
      <c r="H32" s="21">
        <v>345</v>
      </c>
      <c r="I32" s="21">
        <v>300</v>
      </c>
      <c r="J32" s="21"/>
      <c r="K32" s="21">
        <v>75</v>
      </c>
      <c r="L32" s="21">
        <v>375</v>
      </c>
      <c r="M32" s="21">
        <v>75</v>
      </c>
      <c r="N32" s="21">
        <v>75</v>
      </c>
      <c r="O32" s="12">
        <f t="shared" si="14"/>
        <v>3345</v>
      </c>
      <c r="P32" s="2"/>
      <c r="Q32" s="17">
        <f t="shared" si="12"/>
        <v>1125</v>
      </c>
      <c r="R32" s="18">
        <f t="shared" si="5"/>
        <v>1320</v>
      </c>
      <c r="S32" s="17">
        <f t="shared" si="6"/>
        <v>375</v>
      </c>
      <c r="T32" s="17">
        <f>L32+M32+N32</f>
        <v>525</v>
      </c>
    </row>
    <row r="33" spans="2:20" ht="20.25" customHeight="1">
      <c r="B33" s="28" t="s">
        <v>138</v>
      </c>
      <c r="C33" s="20"/>
      <c r="D33" s="20"/>
      <c r="E33" s="20"/>
      <c r="F33" s="20">
        <v>1445.3</v>
      </c>
      <c r="G33" s="21"/>
      <c r="H33" s="21"/>
      <c r="I33" s="21"/>
      <c r="J33" s="21"/>
      <c r="K33" s="21"/>
      <c r="L33" s="21"/>
      <c r="M33" s="21"/>
      <c r="N33" s="21"/>
      <c r="O33" s="12">
        <f t="shared" si="14"/>
        <v>1445.3</v>
      </c>
      <c r="P33" s="2"/>
      <c r="Q33" s="17">
        <f t="shared" si="12"/>
        <v>0</v>
      </c>
      <c r="R33" s="18">
        <f t="shared" si="5"/>
        <v>1445.3</v>
      </c>
      <c r="S33" s="17">
        <f t="shared" si="6"/>
        <v>0</v>
      </c>
      <c r="T33" s="17">
        <f>L33+M33+N33</f>
        <v>0</v>
      </c>
    </row>
    <row r="34" spans="2:20" ht="20.25" customHeight="1">
      <c r="B34" s="27" t="s">
        <v>34</v>
      </c>
      <c r="C34" s="16">
        <f>C36+C37+C38+C39+C40+C41</f>
        <v>67370</v>
      </c>
      <c r="D34" s="16">
        <f>D36+D37+D38+D39+D40+D41</f>
        <v>85537</v>
      </c>
      <c r="E34" s="16">
        <f t="shared" ref="E34:N34" si="15">E35+E37</f>
        <v>219340.17</v>
      </c>
      <c r="F34" s="16">
        <f t="shared" si="15"/>
        <v>97804</v>
      </c>
      <c r="G34" s="16">
        <f t="shared" si="15"/>
        <v>87465</v>
      </c>
      <c r="H34" s="16">
        <f t="shared" si="15"/>
        <v>107256.43</v>
      </c>
      <c r="I34" s="16">
        <f t="shared" si="15"/>
        <v>79886</v>
      </c>
      <c r="J34" s="16">
        <f t="shared" si="15"/>
        <v>82676</v>
      </c>
      <c r="K34" s="16">
        <f t="shared" si="15"/>
        <v>244594.21</v>
      </c>
      <c r="L34" s="16">
        <f t="shared" si="15"/>
        <v>101073</v>
      </c>
      <c r="M34" s="16">
        <f t="shared" si="15"/>
        <v>100617</v>
      </c>
      <c r="N34" s="16">
        <f t="shared" si="15"/>
        <v>177744.86</v>
      </c>
      <c r="O34" s="12">
        <f t="shared" si="14"/>
        <v>1451363.67</v>
      </c>
      <c r="P34" s="2"/>
      <c r="Q34" s="17">
        <f t="shared" si="12"/>
        <v>372247.17000000004</v>
      </c>
      <c r="R34" s="18">
        <f t="shared" si="5"/>
        <v>292525.43</v>
      </c>
      <c r="S34" s="17">
        <f t="shared" si="6"/>
        <v>407156.20999999996</v>
      </c>
      <c r="T34" s="17">
        <f t="shared" ref="T34:T42" si="16">L34+M34+N34</f>
        <v>379434.86</v>
      </c>
    </row>
    <row r="35" spans="2:20" ht="20.25" customHeight="1">
      <c r="B35" s="28" t="s">
        <v>35</v>
      </c>
      <c r="C35" s="20"/>
      <c r="D35" s="20"/>
      <c r="E35" s="20">
        <v>150287.17000000001</v>
      </c>
      <c r="F35" s="21"/>
      <c r="G35" s="21"/>
      <c r="H35" s="21">
        <v>16234.43</v>
      </c>
      <c r="I35" s="21"/>
      <c r="J35" s="21"/>
      <c r="K35" s="21">
        <v>163998.21</v>
      </c>
      <c r="L35" s="21"/>
      <c r="M35" s="21"/>
      <c r="N35" s="21">
        <v>91207.86</v>
      </c>
      <c r="O35" s="12">
        <f t="shared" si="14"/>
        <v>421727.67</v>
      </c>
      <c r="P35" s="2"/>
      <c r="Q35" s="17">
        <f t="shared" si="12"/>
        <v>150287.17000000001</v>
      </c>
      <c r="R35" s="18">
        <f>F35+G35+H35</f>
        <v>16234.43</v>
      </c>
      <c r="S35" s="17">
        <f t="shared" si="6"/>
        <v>163998.21</v>
      </c>
      <c r="T35" s="17">
        <f t="shared" si="16"/>
        <v>91207.86</v>
      </c>
    </row>
    <row r="36" spans="2:20" ht="20.25" customHeight="1">
      <c r="B36" s="28" t="s">
        <v>36</v>
      </c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12">
        <f t="shared" si="14"/>
        <v>0</v>
      </c>
      <c r="P36" s="2"/>
      <c r="Q36" s="17">
        <f t="shared" si="12"/>
        <v>0</v>
      </c>
      <c r="R36" s="18">
        <f t="shared" si="5"/>
        <v>0</v>
      </c>
      <c r="S36" s="17">
        <f t="shared" si="6"/>
        <v>0</v>
      </c>
      <c r="T36" s="17">
        <f t="shared" si="16"/>
        <v>0</v>
      </c>
    </row>
    <row r="37" spans="2:20" ht="20.25" customHeight="1">
      <c r="B37" s="28" t="s">
        <v>37</v>
      </c>
      <c r="C37" s="20">
        <v>67370</v>
      </c>
      <c r="D37" s="20">
        <v>85537</v>
      </c>
      <c r="E37" s="20">
        <v>69053</v>
      </c>
      <c r="F37" s="20">
        <v>97804</v>
      </c>
      <c r="G37" s="20">
        <v>87465</v>
      </c>
      <c r="H37" s="20">
        <v>91022</v>
      </c>
      <c r="I37" s="21">
        <v>79886</v>
      </c>
      <c r="J37" s="21">
        <v>82676</v>
      </c>
      <c r="K37" s="21">
        <v>80596</v>
      </c>
      <c r="L37" s="21">
        <v>101073</v>
      </c>
      <c r="M37" s="21">
        <v>100617</v>
      </c>
      <c r="N37" s="21">
        <v>86537</v>
      </c>
      <c r="O37" s="12">
        <f t="shared" si="14"/>
        <v>1029636</v>
      </c>
      <c r="P37" s="2"/>
      <c r="Q37" s="17">
        <f t="shared" si="12"/>
        <v>221960</v>
      </c>
      <c r="R37" s="18">
        <f t="shared" si="5"/>
        <v>276291</v>
      </c>
      <c r="S37" s="17">
        <f t="shared" si="6"/>
        <v>243158</v>
      </c>
      <c r="T37" s="17">
        <f t="shared" si="16"/>
        <v>288227</v>
      </c>
    </row>
    <row r="38" spans="2:20" ht="20.25" customHeight="1">
      <c r="B38" s="28" t="s">
        <v>38</v>
      </c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12">
        <f t="shared" si="14"/>
        <v>0</v>
      </c>
      <c r="P38" s="2"/>
      <c r="Q38" s="17">
        <f t="shared" si="12"/>
        <v>0</v>
      </c>
      <c r="R38" s="18">
        <f t="shared" si="5"/>
        <v>0</v>
      </c>
      <c r="S38" s="17">
        <f t="shared" si="6"/>
        <v>0</v>
      </c>
      <c r="T38" s="17">
        <f t="shared" si="16"/>
        <v>0</v>
      </c>
    </row>
    <row r="39" spans="2:20" ht="20.25" customHeight="1">
      <c r="B39" s="27" t="s">
        <v>39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2">
        <f>C39+D39+E39+F39+G39+H39+I39+J39+K39+L39+M39+N39</f>
        <v>0</v>
      </c>
      <c r="P39" s="2"/>
      <c r="Q39" s="17">
        <f t="shared" si="12"/>
        <v>0</v>
      </c>
      <c r="R39" s="18">
        <f t="shared" si="5"/>
        <v>0</v>
      </c>
      <c r="S39" s="17">
        <f t="shared" si="6"/>
        <v>0</v>
      </c>
      <c r="T39" s="17">
        <f t="shared" si="16"/>
        <v>0</v>
      </c>
    </row>
    <row r="40" spans="2:20" ht="20.25" customHeight="1">
      <c r="B40" s="28" t="s">
        <v>40</v>
      </c>
      <c r="C40" s="20"/>
      <c r="D40" s="20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12">
        <f>C40+D40+E40+F40+G40+H40+I40+J40+K40+L40+M40+N40</f>
        <v>0</v>
      </c>
      <c r="P40" s="2"/>
      <c r="Q40" s="17">
        <f t="shared" si="12"/>
        <v>0</v>
      </c>
      <c r="R40" s="18">
        <f t="shared" si="5"/>
        <v>0</v>
      </c>
      <c r="S40" s="17">
        <f t="shared" si="6"/>
        <v>0</v>
      </c>
      <c r="T40" s="17">
        <f t="shared" si="16"/>
        <v>0</v>
      </c>
    </row>
    <row r="41" spans="2:20" ht="20.25" customHeight="1">
      <c r="B41" s="28" t="s">
        <v>41</v>
      </c>
      <c r="C41" s="20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12">
        <f t="shared" ref="O41:O48" si="17">C41+D41+E41+F41+G41+H41+I41+J41+K41+L41+M41+N41</f>
        <v>0</v>
      </c>
      <c r="P41" s="2"/>
      <c r="Q41" s="17">
        <f t="shared" si="12"/>
        <v>0</v>
      </c>
      <c r="R41" s="18">
        <f t="shared" si="5"/>
        <v>0</v>
      </c>
      <c r="S41" s="17">
        <f t="shared" si="6"/>
        <v>0</v>
      </c>
      <c r="T41" s="17">
        <f t="shared" si="16"/>
        <v>0</v>
      </c>
    </row>
    <row r="42" spans="2:20" ht="20.25" customHeight="1">
      <c r="B42" s="27" t="s">
        <v>42</v>
      </c>
      <c r="C42" s="16"/>
      <c r="D42" s="16">
        <f t="shared" ref="D42:I42" si="18">D44+D45</f>
        <v>20</v>
      </c>
      <c r="E42" s="16">
        <f t="shared" si="18"/>
        <v>55</v>
      </c>
      <c r="F42" s="16">
        <f t="shared" si="18"/>
        <v>3045</v>
      </c>
      <c r="G42" s="16">
        <f t="shared" si="18"/>
        <v>190</v>
      </c>
      <c r="H42" s="16">
        <f t="shared" si="18"/>
        <v>5</v>
      </c>
      <c r="I42" s="16">
        <f t="shared" si="18"/>
        <v>100</v>
      </c>
      <c r="J42" s="16"/>
      <c r="K42" s="16">
        <f>K44+K45</f>
        <v>805</v>
      </c>
      <c r="L42" s="16">
        <f>L44+L45</f>
        <v>230</v>
      </c>
      <c r="M42" s="16">
        <f>M44+M45</f>
        <v>505</v>
      </c>
      <c r="N42" s="16">
        <f>N43+N44+N45</f>
        <v>10345</v>
      </c>
      <c r="O42" s="12">
        <f t="shared" si="17"/>
        <v>15300</v>
      </c>
      <c r="P42" s="2"/>
      <c r="Q42" s="17">
        <f t="shared" si="12"/>
        <v>75</v>
      </c>
      <c r="R42" s="18">
        <f t="shared" si="5"/>
        <v>3240</v>
      </c>
      <c r="S42" s="17">
        <f t="shared" si="6"/>
        <v>905</v>
      </c>
      <c r="T42" s="17">
        <f t="shared" si="16"/>
        <v>11080</v>
      </c>
    </row>
    <row r="43" spans="2:20" ht="20.25" customHeight="1">
      <c r="B43" s="28" t="s">
        <v>161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>
        <v>3000</v>
      </c>
      <c r="O43" s="12">
        <f t="shared" si="17"/>
        <v>3000</v>
      </c>
      <c r="P43" s="2"/>
      <c r="Q43" s="17"/>
      <c r="R43" s="18"/>
      <c r="S43" s="17"/>
      <c r="T43" s="17">
        <f>L43+M43+N43</f>
        <v>3000</v>
      </c>
    </row>
    <row r="44" spans="2:20" ht="20.25" customHeight="1">
      <c r="B44" s="28" t="s">
        <v>162</v>
      </c>
      <c r="C44" s="20"/>
      <c r="D44" s="20">
        <v>20</v>
      </c>
      <c r="E44" s="20">
        <v>55</v>
      </c>
      <c r="F44" s="20">
        <v>45</v>
      </c>
      <c r="G44" s="20">
        <v>20</v>
      </c>
      <c r="H44" s="20">
        <v>5</v>
      </c>
      <c r="I44" s="29">
        <v>20</v>
      </c>
      <c r="J44" s="29"/>
      <c r="K44" s="29">
        <v>5</v>
      </c>
      <c r="L44" s="29">
        <v>30</v>
      </c>
      <c r="M44" s="29">
        <v>5</v>
      </c>
      <c r="N44" s="29">
        <v>5</v>
      </c>
      <c r="O44" s="12">
        <f t="shared" si="17"/>
        <v>210</v>
      </c>
      <c r="P44" s="2"/>
      <c r="Q44" s="17">
        <f t="shared" si="12"/>
        <v>75</v>
      </c>
      <c r="R44" s="18">
        <f t="shared" si="5"/>
        <v>70</v>
      </c>
      <c r="S44" s="17">
        <f t="shared" si="6"/>
        <v>25</v>
      </c>
      <c r="T44" s="17">
        <f>L44+M44+N44</f>
        <v>40</v>
      </c>
    </row>
    <row r="45" spans="2:20" ht="20.25" customHeight="1">
      <c r="B45" s="28" t="s">
        <v>163</v>
      </c>
      <c r="C45" s="20"/>
      <c r="D45" s="20"/>
      <c r="E45" s="29"/>
      <c r="F45" s="29">
        <v>3000</v>
      </c>
      <c r="G45" s="29">
        <v>170</v>
      </c>
      <c r="H45" s="29"/>
      <c r="I45" s="29">
        <v>80</v>
      </c>
      <c r="J45" s="29"/>
      <c r="K45" s="29">
        <v>800</v>
      </c>
      <c r="L45" s="29">
        <v>200</v>
      </c>
      <c r="M45" s="29">
        <v>500</v>
      </c>
      <c r="N45" s="29">
        <v>7340</v>
      </c>
      <c r="O45" s="12">
        <f t="shared" si="17"/>
        <v>12090</v>
      </c>
      <c r="P45" s="2"/>
      <c r="Q45" s="17">
        <f t="shared" si="12"/>
        <v>0</v>
      </c>
      <c r="R45" s="18">
        <f t="shared" si="5"/>
        <v>3170</v>
      </c>
      <c r="S45" s="17">
        <f t="shared" si="6"/>
        <v>880</v>
      </c>
      <c r="T45" s="17">
        <f>L45+M45+N45</f>
        <v>8040</v>
      </c>
    </row>
    <row r="46" spans="2:20" ht="20.25" customHeight="1">
      <c r="B46" s="30" t="s">
        <v>43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2">
        <f t="shared" si="17"/>
        <v>0</v>
      </c>
      <c r="P46" s="2"/>
      <c r="Q46" s="17">
        <f t="shared" si="12"/>
        <v>0</v>
      </c>
      <c r="R46" s="18">
        <f>F46+G46+H46</f>
        <v>0</v>
      </c>
      <c r="S46" s="17">
        <f t="shared" si="6"/>
        <v>0</v>
      </c>
      <c r="T46" s="17">
        <f>L46+M46+N46</f>
        <v>0</v>
      </c>
    </row>
    <row r="47" spans="2:20" ht="20.25" customHeight="1">
      <c r="B47" s="28" t="s">
        <v>44</v>
      </c>
      <c r="C47" s="20"/>
      <c r="D47" s="20"/>
      <c r="E47" s="20"/>
      <c r="F47" s="20"/>
      <c r="G47" s="20"/>
      <c r="H47" s="20"/>
      <c r="I47" s="29"/>
      <c r="J47" s="29"/>
      <c r="K47" s="29"/>
      <c r="L47" s="29"/>
      <c r="M47" s="29"/>
      <c r="N47" s="29"/>
      <c r="O47" s="12">
        <f t="shared" si="17"/>
        <v>0</v>
      </c>
      <c r="P47" s="2"/>
      <c r="Q47" s="17">
        <f t="shared" si="12"/>
        <v>0</v>
      </c>
      <c r="R47" s="18">
        <f t="shared" si="5"/>
        <v>0</v>
      </c>
      <c r="S47" s="17">
        <f t="shared" si="6"/>
        <v>0</v>
      </c>
      <c r="T47" s="17">
        <f t="shared" ref="T47:T54" si="19">L47+M47+N47</f>
        <v>0</v>
      </c>
    </row>
    <row r="48" spans="2:20" ht="20.25" customHeight="1">
      <c r="B48" s="28" t="s">
        <v>45</v>
      </c>
      <c r="C48" s="20"/>
      <c r="D48" s="20"/>
      <c r="E48" s="20"/>
      <c r="F48" s="20"/>
      <c r="G48" s="20"/>
      <c r="H48" s="20"/>
      <c r="I48" s="29"/>
      <c r="J48" s="29"/>
      <c r="K48" s="29"/>
      <c r="L48" s="29"/>
      <c r="M48" s="29"/>
      <c r="N48" s="29"/>
      <c r="O48" s="12">
        <f t="shared" si="17"/>
        <v>0</v>
      </c>
      <c r="P48" s="2"/>
      <c r="Q48" s="17">
        <f t="shared" si="12"/>
        <v>0</v>
      </c>
      <c r="R48" s="18">
        <f t="shared" si="5"/>
        <v>0</v>
      </c>
      <c r="S48" s="17">
        <f t="shared" si="6"/>
        <v>0</v>
      </c>
      <c r="T48" s="17">
        <f t="shared" si="19"/>
        <v>0</v>
      </c>
    </row>
    <row r="49" spans="2:20" ht="20.25" customHeight="1">
      <c r="B49" s="27" t="s">
        <v>46</v>
      </c>
      <c r="C49" s="26"/>
      <c r="D49" s="26">
        <f>D50+D51+D52+D53+D54+D55</f>
        <v>649083.37000000011</v>
      </c>
      <c r="E49" s="26">
        <f>E50+E51+E52+E54</f>
        <v>252747.06</v>
      </c>
      <c r="F49" s="26">
        <f>F50+F51+F52+F54</f>
        <v>293874.33</v>
      </c>
      <c r="G49" s="26">
        <f t="shared" ref="G49:N49" si="20">G50+G51+G52+G53+G54+G55+G56</f>
        <v>374903.29</v>
      </c>
      <c r="H49" s="26">
        <f t="shared" si="20"/>
        <v>308234.47000000003</v>
      </c>
      <c r="I49" s="26">
        <f t="shared" si="20"/>
        <v>406811.78</v>
      </c>
      <c r="J49" s="26">
        <f t="shared" si="20"/>
        <v>477674.17</v>
      </c>
      <c r="K49" s="26">
        <f t="shared" si="20"/>
        <v>352506.31000000006</v>
      </c>
      <c r="L49" s="26">
        <f t="shared" si="20"/>
        <v>282617.43</v>
      </c>
      <c r="M49" s="26">
        <f t="shared" si="20"/>
        <v>449598.44000000006</v>
      </c>
      <c r="N49" s="26">
        <f t="shared" si="20"/>
        <v>445931.70999999996</v>
      </c>
      <c r="O49" s="12">
        <f>C49+D49+E49+F49+G49+H49+I49+J49+K49+L49+M49+N49</f>
        <v>4293982.3600000003</v>
      </c>
      <c r="P49" s="2"/>
      <c r="Q49" s="17">
        <f t="shared" si="12"/>
        <v>901830.43000000017</v>
      </c>
      <c r="R49" s="18">
        <f t="shared" si="5"/>
        <v>977012.09000000008</v>
      </c>
      <c r="S49" s="17">
        <f t="shared" si="6"/>
        <v>1236992.26</v>
      </c>
      <c r="T49" s="17">
        <f t="shared" si="19"/>
        <v>1178147.58</v>
      </c>
    </row>
    <row r="50" spans="2:20" ht="20.25" customHeight="1">
      <c r="B50" s="19" t="s">
        <v>47</v>
      </c>
      <c r="C50" s="20"/>
      <c r="D50" s="31">
        <v>144714.42000000001</v>
      </c>
      <c r="E50" s="31">
        <v>105458.22</v>
      </c>
      <c r="F50" s="31">
        <v>73788.14</v>
      </c>
      <c r="G50" s="31">
        <v>106267.79</v>
      </c>
      <c r="H50" s="31">
        <v>71802.28</v>
      </c>
      <c r="I50" s="31">
        <v>104857.48</v>
      </c>
      <c r="J50" s="31">
        <v>119335.86</v>
      </c>
      <c r="K50" s="31">
        <v>84663.28</v>
      </c>
      <c r="L50" s="31">
        <v>75893.17</v>
      </c>
      <c r="M50" s="31">
        <v>63639.91</v>
      </c>
      <c r="N50" s="31">
        <v>160013.42000000001</v>
      </c>
      <c r="O50" s="12">
        <f>C50+D50+E50+F50+G50+H50+I50+J50+K50+L50+M50+N50</f>
        <v>1110433.97</v>
      </c>
      <c r="P50" s="2"/>
      <c r="Q50" s="17">
        <f t="shared" si="12"/>
        <v>250172.64</v>
      </c>
      <c r="R50" s="18">
        <f t="shared" si="5"/>
        <v>251858.21</v>
      </c>
      <c r="S50" s="17">
        <f t="shared" si="6"/>
        <v>308856.62</v>
      </c>
      <c r="T50" s="17">
        <f t="shared" si="19"/>
        <v>299546.5</v>
      </c>
    </row>
    <row r="51" spans="2:20" ht="20.25" customHeight="1">
      <c r="B51" s="19" t="s">
        <v>48</v>
      </c>
      <c r="C51" s="20"/>
      <c r="D51" s="20"/>
      <c r="E51" s="31">
        <v>2721.15</v>
      </c>
      <c r="F51" s="20"/>
      <c r="G51" s="20"/>
      <c r="H51" s="31"/>
      <c r="I51" s="31"/>
      <c r="J51" s="31"/>
      <c r="K51" s="31"/>
      <c r="L51" s="31">
        <v>3405.76</v>
      </c>
      <c r="M51" s="31">
        <v>5059.9399999999996</v>
      </c>
      <c r="N51" s="31">
        <v>2761.69</v>
      </c>
      <c r="O51" s="12">
        <f t="shared" ref="O51:O59" si="21">C51+D51+E51+F51+G51+H51+I51+J51+K51+L51+M51+N51</f>
        <v>13948.539999999999</v>
      </c>
      <c r="P51" s="2"/>
      <c r="Q51" s="17">
        <f t="shared" si="12"/>
        <v>2721.15</v>
      </c>
      <c r="R51" s="18">
        <f t="shared" si="5"/>
        <v>0</v>
      </c>
      <c r="S51" s="17">
        <f t="shared" si="6"/>
        <v>0</v>
      </c>
      <c r="T51" s="17">
        <f t="shared" si="19"/>
        <v>11227.390000000001</v>
      </c>
    </row>
    <row r="52" spans="2:20" ht="20.25" customHeight="1">
      <c r="B52" s="19" t="s">
        <v>49</v>
      </c>
      <c r="C52" s="20"/>
      <c r="D52" s="31">
        <v>329520</v>
      </c>
      <c r="E52" s="31">
        <v>143215.38</v>
      </c>
      <c r="F52" s="31">
        <v>198326.95</v>
      </c>
      <c r="G52" s="31">
        <v>203678.5</v>
      </c>
      <c r="H52" s="31">
        <v>205636.63</v>
      </c>
      <c r="I52" s="31">
        <v>202550.35</v>
      </c>
      <c r="J52" s="31">
        <v>212317.11</v>
      </c>
      <c r="K52" s="31">
        <v>207022.88</v>
      </c>
      <c r="L52" s="31">
        <v>190454.68</v>
      </c>
      <c r="M52" s="31">
        <v>199894.19</v>
      </c>
      <c r="N52" s="31">
        <v>202826</v>
      </c>
      <c r="O52" s="12">
        <f t="shared" si="21"/>
        <v>2295442.67</v>
      </c>
      <c r="P52" s="2"/>
      <c r="Q52" s="17">
        <f t="shared" si="12"/>
        <v>472735.38</v>
      </c>
      <c r="R52" s="18">
        <f t="shared" si="5"/>
        <v>607642.08000000007</v>
      </c>
      <c r="S52" s="17">
        <f t="shared" si="6"/>
        <v>621890.34</v>
      </c>
      <c r="T52" s="17">
        <f t="shared" si="19"/>
        <v>593174.87</v>
      </c>
    </row>
    <row r="53" spans="2:20" ht="20.25" customHeight="1">
      <c r="B53" s="19" t="s">
        <v>50</v>
      </c>
      <c r="C53" s="20"/>
      <c r="D53" s="20"/>
      <c r="E53" s="20"/>
      <c r="F53" s="20"/>
      <c r="G53" s="31"/>
      <c r="H53" s="31"/>
      <c r="I53" s="31"/>
      <c r="J53" s="31"/>
      <c r="K53" s="31"/>
      <c r="L53" s="31"/>
      <c r="M53" s="31"/>
      <c r="N53" s="31"/>
      <c r="O53" s="12">
        <f t="shared" si="21"/>
        <v>0</v>
      </c>
      <c r="P53" s="2"/>
      <c r="Q53" s="17">
        <f t="shared" si="12"/>
        <v>0</v>
      </c>
      <c r="R53" s="18">
        <f t="shared" si="5"/>
        <v>0</v>
      </c>
      <c r="S53" s="17">
        <f t="shared" si="6"/>
        <v>0</v>
      </c>
      <c r="T53" s="17">
        <f t="shared" si="19"/>
        <v>0</v>
      </c>
    </row>
    <row r="54" spans="2:20" ht="20.25" customHeight="1">
      <c r="B54" s="22" t="s">
        <v>51</v>
      </c>
      <c r="C54" s="32"/>
      <c r="D54" s="32">
        <v>28496.95</v>
      </c>
      <c r="E54" s="32">
        <v>1352.31</v>
      </c>
      <c r="F54" s="32">
        <v>21759.24</v>
      </c>
      <c r="G54" s="32"/>
      <c r="H54" s="32">
        <v>30795.56</v>
      </c>
      <c r="I54" s="32">
        <v>19138.009999999998</v>
      </c>
      <c r="J54" s="32">
        <v>17801.900000000001</v>
      </c>
      <c r="K54" s="32">
        <v>13828.15</v>
      </c>
      <c r="L54" s="32">
        <v>12805.62</v>
      </c>
      <c r="M54" s="32">
        <v>16330.34</v>
      </c>
      <c r="N54" s="32">
        <v>13335.5</v>
      </c>
      <c r="O54" s="12">
        <f t="shared" si="21"/>
        <v>175643.58</v>
      </c>
      <c r="P54" s="24"/>
      <c r="Q54" s="17">
        <f t="shared" si="12"/>
        <v>29849.260000000002</v>
      </c>
      <c r="R54" s="18">
        <f t="shared" si="5"/>
        <v>52554.8</v>
      </c>
      <c r="S54" s="17">
        <f t="shared" si="6"/>
        <v>50768.060000000005</v>
      </c>
      <c r="T54" s="17">
        <f t="shared" si="19"/>
        <v>42471.46</v>
      </c>
    </row>
    <row r="55" spans="2:20" ht="20.25" customHeight="1">
      <c r="B55" s="19" t="s">
        <v>52</v>
      </c>
      <c r="C55" s="20"/>
      <c r="D55" s="31">
        <v>146352</v>
      </c>
      <c r="E55" s="20"/>
      <c r="F55" s="31"/>
      <c r="G55" s="31">
        <v>64957</v>
      </c>
      <c r="H55" s="20"/>
      <c r="I55" s="31">
        <v>80265.94</v>
      </c>
      <c r="J55" s="31">
        <v>128219.3</v>
      </c>
      <c r="K55" s="31">
        <v>46992</v>
      </c>
      <c r="L55" s="31">
        <v>58.2</v>
      </c>
      <c r="M55" s="31">
        <v>164674.06</v>
      </c>
      <c r="N55" s="31">
        <v>66995.100000000006</v>
      </c>
      <c r="O55" s="12">
        <f t="shared" si="21"/>
        <v>698513.6</v>
      </c>
      <c r="P55" s="24"/>
      <c r="Q55" s="17">
        <f t="shared" si="12"/>
        <v>146352</v>
      </c>
      <c r="R55" s="18">
        <f t="shared" si="5"/>
        <v>64957</v>
      </c>
      <c r="S55" s="17">
        <f t="shared" si="6"/>
        <v>255477.24</v>
      </c>
      <c r="T55" s="17">
        <f>L55+M55+N55</f>
        <v>231727.36000000002</v>
      </c>
    </row>
    <row r="56" spans="2:20" ht="20.25" customHeight="1">
      <c r="B56" s="19" t="s">
        <v>53</v>
      </c>
      <c r="C56" s="20"/>
      <c r="D56" s="31"/>
      <c r="E56" s="20"/>
      <c r="F56" s="31"/>
      <c r="G56" s="31"/>
      <c r="H56" s="20"/>
      <c r="I56" s="31"/>
      <c r="J56" s="31"/>
      <c r="K56" s="31"/>
      <c r="L56" s="31"/>
      <c r="M56" s="31"/>
      <c r="N56" s="31"/>
      <c r="O56" s="12">
        <f t="shared" si="21"/>
        <v>0</v>
      </c>
      <c r="P56" s="24"/>
      <c r="Q56" s="17">
        <f t="shared" si="12"/>
        <v>0</v>
      </c>
      <c r="R56" s="18">
        <f t="shared" si="5"/>
        <v>0</v>
      </c>
      <c r="S56" s="17">
        <f t="shared" si="6"/>
        <v>0</v>
      </c>
      <c r="T56" s="17">
        <f>L56+M56+N56</f>
        <v>0</v>
      </c>
    </row>
    <row r="57" spans="2:20" ht="20.25" customHeight="1">
      <c r="B57" s="15" t="s">
        <v>54</v>
      </c>
      <c r="C57" s="26"/>
      <c r="D57" s="26">
        <f>D59+D61</f>
        <v>2182477.48</v>
      </c>
      <c r="E57" s="26">
        <f t="shared" ref="E57:N57" si="22">E59+E60+E61</f>
        <v>1240251.28</v>
      </c>
      <c r="F57" s="26">
        <f t="shared" si="22"/>
        <v>1170940.4099999999</v>
      </c>
      <c r="G57" s="26">
        <f t="shared" si="22"/>
        <v>3866.94</v>
      </c>
      <c r="H57" s="26">
        <f t="shared" si="22"/>
        <v>2054502.64</v>
      </c>
      <c r="I57" s="26">
        <f t="shared" si="22"/>
        <v>1290213.04</v>
      </c>
      <c r="J57" s="26">
        <f t="shared" si="22"/>
        <v>1080980.8899999999</v>
      </c>
      <c r="K57" s="26">
        <f t="shared" si="22"/>
        <v>1136368.73</v>
      </c>
      <c r="L57" s="26">
        <f t="shared" si="22"/>
        <v>1270717.95</v>
      </c>
      <c r="M57" s="26">
        <f t="shared" si="22"/>
        <v>1168815.25</v>
      </c>
      <c r="N57" s="26">
        <f t="shared" si="22"/>
        <v>1228708.0499999998</v>
      </c>
      <c r="O57" s="12">
        <f t="shared" si="21"/>
        <v>13827842.66</v>
      </c>
      <c r="P57" s="24"/>
      <c r="Q57" s="17">
        <f t="shared" si="12"/>
        <v>3422728.76</v>
      </c>
      <c r="R57" s="18">
        <f t="shared" si="5"/>
        <v>3229309.9899999998</v>
      </c>
      <c r="S57" s="17">
        <f t="shared" si="6"/>
        <v>3507562.6599999997</v>
      </c>
      <c r="T57" s="17">
        <f>L57+M57+N57</f>
        <v>3668241.25</v>
      </c>
    </row>
    <row r="58" spans="2:20" ht="20.25" customHeight="1">
      <c r="B58" s="22" t="s">
        <v>55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12">
        <f t="shared" si="21"/>
        <v>0</v>
      </c>
      <c r="P58" s="24"/>
      <c r="Q58" s="17">
        <f t="shared" si="12"/>
        <v>0</v>
      </c>
      <c r="R58" s="18">
        <f t="shared" si="5"/>
        <v>0</v>
      </c>
      <c r="S58" s="17">
        <f t="shared" si="6"/>
        <v>0</v>
      </c>
      <c r="T58" s="17">
        <f>L58+M58+N58</f>
        <v>0</v>
      </c>
    </row>
    <row r="59" spans="2:20" ht="20.25" customHeight="1">
      <c r="B59" s="19" t="s">
        <v>56</v>
      </c>
      <c r="C59" s="31"/>
      <c r="D59" s="31">
        <v>2178581.5</v>
      </c>
      <c r="E59" s="29">
        <v>1235650.7</v>
      </c>
      <c r="F59" s="21">
        <v>1170940.4099999999</v>
      </c>
      <c r="G59" s="20"/>
      <c r="H59" s="31">
        <v>2054502.64</v>
      </c>
      <c r="I59" s="31">
        <v>1290213.04</v>
      </c>
      <c r="J59" s="31">
        <v>1070482.92</v>
      </c>
      <c r="K59" s="31">
        <v>1136368.73</v>
      </c>
      <c r="L59" s="31">
        <v>1266181.6299999999</v>
      </c>
      <c r="M59" s="31">
        <v>1164428.69</v>
      </c>
      <c r="N59" s="31">
        <v>1224181.42</v>
      </c>
      <c r="O59" s="12">
        <f t="shared" si="21"/>
        <v>13791531.68</v>
      </c>
      <c r="P59" s="2"/>
      <c r="Q59" s="17">
        <f t="shared" si="12"/>
        <v>3414232.2</v>
      </c>
      <c r="R59" s="18">
        <f>F59+G59+H59</f>
        <v>3225443.05</v>
      </c>
      <c r="S59" s="17">
        <f t="shared" si="6"/>
        <v>3497064.69</v>
      </c>
      <c r="T59" s="17">
        <f t="shared" ref="T59:T63" si="23">L59+M59+N59</f>
        <v>3654791.7399999998</v>
      </c>
    </row>
    <row r="60" spans="2:20" ht="20.25" customHeight="1">
      <c r="B60" s="19" t="s">
        <v>57</v>
      </c>
      <c r="C60" s="20"/>
      <c r="D60" s="20"/>
      <c r="E60" s="21">
        <v>4600.58</v>
      </c>
      <c r="F60" s="20"/>
      <c r="G60" s="20"/>
      <c r="H60" s="20"/>
      <c r="I60" s="31"/>
      <c r="J60" s="31">
        <v>4708.41</v>
      </c>
      <c r="K60" s="31"/>
      <c r="L60" s="31">
        <v>4536.32</v>
      </c>
      <c r="M60" s="31"/>
      <c r="N60" s="31">
        <v>4526.63</v>
      </c>
      <c r="O60" s="12">
        <f>C60+D60+E60+F60+G60+H60+I60+J60+K60+L60+M60+N60</f>
        <v>18371.939999999999</v>
      </c>
      <c r="P60" s="2"/>
      <c r="Q60" s="17">
        <f t="shared" si="12"/>
        <v>4600.58</v>
      </c>
      <c r="R60" s="18">
        <f t="shared" si="5"/>
        <v>0</v>
      </c>
      <c r="S60" s="17">
        <f t="shared" si="6"/>
        <v>4708.41</v>
      </c>
      <c r="T60" s="17">
        <f t="shared" si="23"/>
        <v>9062.9500000000007</v>
      </c>
    </row>
    <row r="61" spans="2:20" ht="20.25" customHeight="1">
      <c r="B61" s="19" t="s">
        <v>58</v>
      </c>
      <c r="C61" s="20"/>
      <c r="D61" s="21">
        <v>3895.98</v>
      </c>
      <c r="E61" s="20"/>
      <c r="F61" s="20"/>
      <c r="G61" s="31">
        <v>3866.94</v>
      </c>
      <c r="H61" s="20"/>
      <c r="I61" s="31"/>
      <c r="J61" s="31">
        <v>5789.56</v>
      </c>
      <c r="K61" s="31"/>
      <c r="L61" s="31"/>
      <c r="M61" s="31">
        <v>4386.5600000000004</v>
      </c>
      <c r="N61" s="31"/>
      <c r="O61" s="12">
        <f>C61+D61+E61+F61+G61+H61+I61+J61+K61+L61+M61+N61</f>
        <v>17939.04</v>
      </c>
      <c r="P61" s="2"/>
      <c r="Q61" s="17">
        <f t="shared" si="12"/>
        <v>3895.98</v>
      </c>
      <c r="R61" s="18">
        <f t="shared" si="5"/>
        <v>3866.94</v>
      </c>
      <c r="S61" s="17">
        <f t="shared" si="6"/>
        <v>5789.56</v>
      </c>
      <c r="T61" s="17">
        <f t="shared" si="23"/>
        <v>4386.5600000000004</v>
      </c>
    </row>
    <row r="62" spans="2:20" ht="20.25" customHeight="1">
      <c r="B62" s="15" t="s">
        <v>59</v>
      </c>
      <c r="C62" s="33"/>
      <c r="D62" s="33">
        <f>D63+D64+D65</f>
        <v>5462566.5</v>
      </c>
      <c r="E62" s="33">
        <f>E63+E64+E65</f>
        <v>3984965.5</v>
      </c>
      <c r="F62" s="33">
        <f>F63+F64+F65</f>
        <v>1214991</v>
      </c>
      <c r="G62" s="33">
        <f t="shared" ref="G62:N62" si="24">G63+G64+G65</f>
        <v>0</v>
      </c>
      <c r="H62" s="33">
        <f t="shared" si="24"/>
        <v>7359</v>
      </c>
      <c r="I62" s="33">
        <f t="shared" si="24"/>
        <v>2083041</v>
      </c>
      <c r="J62" s="33">
        <f t="shared" si="24"/>
        <v>0</v>
      </c>
      <c r="K62" s="33">
        <f t="shared" si="24"/>
        <v>68139</v>
      </c>
      <c r="L62" s="33">
        <f t="shared" si="24"/>
        <v>1922732</v>
      </c>
      <c r="M62" s="33">
        <f t="shared" si="24"/>
        <v>144991</v>
      </c>
      <c r="N62" s="33">
        <f t="shared" si="24"/>
        <v>73237</v>
      </c>
      <c r="O62" s="12">
        <f t="shared" ref="O62:O66" si="25">C62+D62+E62+F62+G62+H62+I62+J62+K62+L62+M62+N62</f>
        <v>14962022</v>
      </c>
      <c r="P62" s="2"/>
      <c r="Q62" s="17">
        <f t="shared" si="12"/>
        <v>9447532</v>
      </c>
      <c r="R62" s="18">
        <f t="shared" si="5"/>
        <v>1222350</v>
      </c>
      <c r="S62" s="17">
        <f t="shared" si="6"/>
        <v>2151180</v>
      </c>
      <c r="T62" s="17">
        <f t="shared" si="23"/>
        <v>2140960</v>
      </c>
    </row>
    <row r="63" spans="2:20" ht="20.25" customHeight="1">
      <c r="B63" s="19" t="s">
        <v>60</v>
      </c>
      <c r="C63" s="20"/>
      <c r="D63" s="29">
        <v>5371504.5</v>
      </c>
      <c r="E63" s="29">
        <v>3984965.5</v>
      </c>
      <c r="F63" s="29">
        <v>1123929</v>
      </c>
      <c r="G63" s="20"/>
      <c r="H63" s="29">
        <v>7359</v>
      </c>
      <c r="I63" s="29">
        <v>1988577</v>
      </c>
      <c r="J63" s="29"/>
      <c r="K63" s="29">
        <v>68139</v>
      </c>
      <c r="L63" s="29">
        <v>1922732</v>
      </c>
      <c r="M63" s="29">
        <v>50527</v>
      </c>
      <c r="N63" s="29">
        <v>73237</v>
      </c>
      <c r="O63" s="12">
        <f t="shared" si="25"/>
        <v>14590970</v>
      </c>
      <c r="P63" s="2"/>
      <c r="Q63" s="17">
        <f t="shared" si="12"/>
        <v>9356470</v>
      </c>
      <c r="R63" s="18">
        <f t="shared" si="5"/>
        <v>1131288</v>
      </c>
      <c r="S63" s="17">
        <f t="shared" si="6"/>
        <v>2056716</v>
      </c>
      <c r="T63" s="17">
        <f t="shared" si="23"/>
        <v>2046496</v>
      </c>
    </row>
    <row r="64" spans="2:20" ht="20.25" customHeight="1">
      <c r="B64" s="19" t="s">
        <v>61</v>
      </c>
      <c r="C64" s="20"/>
      <c r="D64" s="29"/>
      <c r="E64" s="29"/>
      <c r="F64" s="29"/>
      <c r="G64" s="20"/>
      <c r="H64" s="29"/>
      <c r="I64" s="29"/>
      <c r="J64" s="29"/>
      <c r="K64" s="29"/>
      <c r="L64" s="29"/>
      <c r="M64" s="29"/>
      <c r="N64" s="29"/>
      <c r="O64" s="12">
        <f t="shared" si="25"/>
        <v>0</v>
      </c>
      <c r="P64" s="2"/>
      <c r="Q64" s="17">
        <f t="shared" si="12"/>
        <v>0</v>
      </c>
      <c r="R64" s="18">
        <f t="shared" si="5"/>
        <v>0</v>
      </c>
      <c r="S64" s="17">
        <f t="shared" si="6"/>
        <v>0</v>
      </c>
      <c r="T64" s="17">
        <f>L64+M64+N64</f>
        <v>0</v>
      </c>
    </row>
    <row r="65" spans="2:20" ht="20.25" customHeight="1">
      <c r="B65" s="19" t="s">
        <v>137</v>
      </c>
      <c r="C65" s="20"/>
      <c r="D65" s="29">
        <v>91062</v>
      </c>
      <c r="E65" s="20"/>
      <c r="F65" s="20">
        <v>91062</v>
      </c>
      <c r="G65" s="20"/>
      <c r="H65" s="20"/>
      <c r="I65" s="29">
        <v>94464</v>
      </c>
      <c r="J65" s="29"/>
      <c r="K65" s="29"/>
      <c r="L65" s="29"/>
      <c r="M65" s="29">
        <v>94464</v>
      </c>
      <c r="N65" s="29"/>
      <c r="O65" s="12">
        <f t="shared" si="25"/>
        <v>371052</v>
      </c>
      <c r="P65" s="2"/>
      <c r="Q65" s="17">
        <f t="shared" si="12"/>
        <v>91062</v>
      </c>
      <c r="R65" s="18">
        <f t="shared" si="5"/>
        <v>91062</v>
      </c>
      <c r="S65" s="17">
        <f t="shared" si="6"/>
        <v>94464</v>
      </c>
      <c r="T65" s="17">
        <f>L65+M65+N65</f>
        <v>94464</v>
      </c>
    </row>
    <row r="66" spans="2:20" ht="20.25" customHeight="1">
      <c r="B66" s="34" t="s">
        <v>62</v>
      </c>
      <c r="C66" s="35">
        <f t="shared" ref="C66:H66" si="26">C7+C49+C57+C62</f>
        <v>101776</v>
      </c>
      <c r="D66" s="35">
        <f t="shared" si="26"/>
        <v>8431586.3499999996</v>
      </c>
      <c r="E66" s="35">
        <f t="shared" si="26"/>
        <v>5757322.0099999998</v>
      </c>
      <c r="F66" s="35">
        <f t="shared" si="26"/>
        <v>2931486.04</v>
      </c>
      <c r="G66" s="35">
        <f t="shared" si="26"/>
        <v>1349694.23</v>
      </c>
      <c r="H66" s="35">
        <f t="shared" si="26"/>
        <v>2669928.54</v>
      </c>
      <c r="I66" s="35">
        <f>I7+I49+I57+I62</f>
        <v>3951694.8200000003</v>
      </c>
      <c r="J66" s="35">
        <f>J7+J49+J57+J62</f>
        <v>1727230.5899999999</v>
      </c>
      <c r="K66" s="35">
        <f>K7+K49+K57+K62</f>
        <v>1868972.25</v>
      </c>
      <c r="L66" s="35">
        <f>L7+L49+L57+L62</f>
        <v>3642626.38</v>
      </c>
      <c r="M66" s="35">
        <f>M7+M49+M57+M62</f>
        <v>1953625.69</v>
      </c>
      <c r="N66" s="35">
        <f>N7+N49+N57+N62</f>
        <v>2072800.6199999996</v>
      </c>
      <c r="O66" s="12">
        <f t="shared" si="25"/>
        <v>36458743.519999996</v>
      </c>
      <c r="P66" s="36"/>
      <c r="Q66" s="17">
        <f t="shared" si="12"/>
        <v>14290684.359999999</v>
      </c>
      <c r="R66" s="18">
        <f t="shared" si="5"/>
        <v>6951108.8099999996</v>
      </c>
      <c r="S66" s="17">
        <f t="shared" si="6"/>
        <v>7547897.6600000001</v>
      </c>
      <c r="T66" s="17">
        <f>L66+M66+N66</f>
        <v>7669052.6899999995</v>
      </c>
    </row>
    <row r="67" spans="2:20" ht="20.25" customHeight="1">
      <c r="B67" s="37" t="s">
        <v>63</v>
      </c>
      <c r="C67" s="38">
        <v>2000</v>
      </c>
      <c r="D67" s="38">
        <v>2000</v>
      </c>
      <c r="E67" s="38">
        <v>2000</v>
      </c>
      <c r="F67" s="38">
        <v>9124.43</v>
      </c>
      <c r="G67" s="38">
        <v>74054</v>
      </c>
      <c r="H67" s="38"/>
      <c r="I67" s="38"/>
      <c r="J67" s="38"/>
      <c r="K67" s="38">
        <v>28740</v>
      </c>
      <c r="L67" s="38"/>
      <c r="M67" s="38">
        <v>598.69000000000005</v>
      </c>
      <c r="N67" s="38"/>
      <c r="O67" s="12">
        <f>C67+D67+E67+F67+G67+H67+I67+J67+K67+L67+M67+N67</f>
        <v>118517.12</v>
      </c>
      <c r="P67" s="2"/>
      <c r="Q67" s="17">
        <f t="shared" si="12"/>
        <v>6000</v>
      </c>
      <c r="R67" s="18">
        <f t="shared" si="5"/>
        <v>83178.429999999993</v>
      </c>
      <c r="S67" s="17">
        <f t="shared" si="6"/>
        <v>28740</v>
      </c>
      <c r="T67" s="17">
        <f>L67+M67+N67</f>
        <v>598.69000000000005</v>
      </c>
    </row>
    <row r="68" spans="2:20" ht="20.25" customHeight="1">
      <c r="B68" s="27" t="s">
        <v>64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12">
        <f>C68+D68+E68+F68+G68+H68+I68+J68+K68+L68+M68+N68</f>
        <v>0</v>
      </c>
      <c r="Q68" s="17">
        <f t="shared" si="12"/>
        <v>0</v>
      </c>
      <c r="R68" s="18">
        <f>F68+G68+H68</f>
        <v>0</v>
      </c>
      <c r="S68" s="17">
        <f t="shared" si="6"/>
        <v>0</v>
      </c>
      <c r="T68" s="17">
        <f t="shared" ref="T68:T75" si="27">L68+M68+N68</f>
        <v>0</v>
      </c>
    </row>
    <row r="69" spans="2:20" ht="20.25" customHeight="1">
      <c r="B69" s="28" t="s">
        <v>65</v>
      </c>
      <c r="C69" s="20"/>
      <c r="D69" s="20"/>
      <c r="E69" s="20"/>
      <c r="F69" s="20"/>
      <c r="G69" s="20"/>
      <c r="H69" s="20"/>
      <c r="I69" s="29"/>
      <c r="J69" s="29"/>
      <c r="K69" s="29"/>
      <c r="L69" s="29"/>
      <c r="M69" s="29"/>
      <c r="N69" s="29"/>
      <c r="O69" s="12">
        <f t="shared" ref="O69:O78" si="28">C69+D69+E69+F69+G69+H69+I69+J69+K69+L69+M69+N69</f>
        <v>0</v>
      </c>
      <c r="Q69" s="17">
        <f t="shared" si="12"/>
        <v>0</v>
      </c>
      <c r="R69" s="18">
        <f t="shared" si="5"/>
        <v>0</v>
      </c>
      <c r="S69" s="17">
        <f t="shared" si="6"/>
        <v>0</v>
      </c>
      <c r="T69" s="17">
        <f t="shared" si="27"/>
        <v>0</v>
      </c>
    </row>
    <row r="70" spans="2:20" ht="20.25" customHeight="1">
      <c r="B70" s="28" t="s">
        <v>66</v>
      </c>
      <c r="C70" s="20"/>
      <c r="D70" s="20"/>
      <c r="E70" s="20"/>
      <c r="F70" s="20"/>
      <c r="G70" s="20"/>
      <c r="H70" s="20"/>
      <c r="I70" s="29"/>
      <c r="J70" s="29"/>
      <c r="K70" s="29"/>
      <c r="L70" s="29"/>
      <c r="M70" s="29"/>
      <c r="N70" s="29"/>
      <c r="O70" s="12">
        <f t="shared" si="28"/>
        <v>0</v>
      </c>
      <c r="Q70" s="17">
        <f t="shared" si="12"/>
        <v>0</v>
      </c>
      <c r="R70" s="18">
        <f t="shared" si="5"/>
        <v>0</v>
      </c>
      <c r="S70" s="17">
        <f t="shared" si="6"/>
        <v>0</v>
      </c>
      <c r="T70" s="17">
        <f t="shared" si="27"/>
        <v>0</v>
      </c>
    </row>
    <row r="71" spans="2:20" ht="20.25" customHeight="1">
      <c r="B71" s="39" t="s">
        <v>67</v>
      </c>
      <c r="C71" s="20"/>
      <c r="D71" s="20"/>
      <c r="E71" s="20"/>
      <c r="F71" s="20"/>
      <c r="G71" s="20"/>
      <c r="H71" s="20"/>
      <c r="I71" s="29"/>
      <c r="J71" s="29"/>
      <c r="K71" s="29"/>
      <c r="L71" s="29"/>
      <c r="M71" s="29"/>
      <c r="N71" s="29"/>
      <c r="O71" s="12">
        <f t="shared" si="28"/>
        <v>0</v>
      </c>
      <c r="Q71" s="17">
        <f t="shared" si="12"/>
        <v>0</v>
      </c>
      <c r="R71" s="18">
        <f t="shared" si="5"/>
        <v>0</v>
      </c>
      <c r="S71" s="17">
        <f t="shared" si="6"/>
        <v>0</v>
      </c>
      <c r="T71" s="17">
        <f t="shared" si="27"/>
        <v>0</v>
      </c>
    </row>
    <row r="72" spans="2:20" ht="20.25" customHeight="1">
      <c r="B72" s="39" t="s">
        <v>111</v>
      </c>
      <c r="C72" s="74">
        <f t="shared" ref="C72:M72" si="29">C73+C74+C75+C76+C77+C78+C79+C80+C81+C82+C83+C84</f>
        <v>426160.18</v>
      </c>
      <c r="D72" s="74">
        <f t="shared" si="29"/>
        <v>97220.31</v>
      </c>
      <c r="E72" s="74">
        <f t="shared" si="29"/>
        <v>27007.08</v>
      </c>
      <c r="F72" s="74">
        <f t="shared" si="29"/>
        <v>121305.59</v>
      </c>
      <c r="G72" s="74">
        <f t="shared" si="29"/>
        <v>250290.95</v>
      </c>
      <c r="H72" s="74">
        <f t="shared" si="29"/>
        <v>335613.36</v>
      </c>
      <c r="I72" s="74">
        <f t="shared" si="29"/>
        <v>47393.81</v>
      </c>
      <c r="J72" s="74">
        <f>J73+J74+J75+J76+J77+J78+J79+J80+J81+J82+J83+J84+J85</f>
        <v>25297.940000000002</v>
      </c>
      <c r="K72" s="74">
        <f t="shared" si="29"/>
        <v>22076.940000000002</v>
      </c>
      <c r="L72" s="74">
        <f t="shared" si="29"/>
        <v>423628.96</v>
      </c>
      <c r="M72" s="74">
        <f t="shared" si="29"/>
        <v>129498.1</v>
      </c>
      <c r="N72" s="74">
        <f>N73+N74+N75+N76+N77+N78+N79+N80+N81+N82+N83+N84+N86+N87+N88</f>
        <v>176307.53999999998</v>
      </c>
      <c r="O72" s="12">
        <f t="shared" si="28"/>
        <v>2081800.7599999998</v>
      </c>
      <c r="Q72" s="17">
        <f t="shared" si="12"/>
        <v>550387.56999999995</v>
      </c>
      <c r="R72" s="18">
        <f t="shared" si="5"/>
        <v>707209.9</v>
      </c>
      <c r="S72" s="17">
        <f t="shared" si="6"/>
        <v>94768.69</v>
      </c>
      <c r="T72" s="17">
        <f t="shared" si="27"/>
        <v>729434.60000000009</v>
      </c>
    </row>
    <row r="73" spans="2:20" ht="20.25" customHeight="1">
      <c r="B73" s="28" t="s">
        <v>112</v>
      </c>
      <c r="C73" s="20">
        <v>10702.38</v>
      </c>
      <c r="D73" s="20">
        <v>1792.51</v>
      </c>
      <c r="E73" s="20">
        <v>1851.28</v>
      </c>
      <c r="F73" s="20">
        <v>3240.79</v>
      </c>
      <c r="G73" s="20">
        <v>5521.9</v>
      </c>
      <c r="H73" s="20">
        <v>4021.56</v>
      </c>
      <c r="I73" s="29">
        <v>3714.01</v>
      </c>
      <c r="J73" s="29">
        <v>6772.54</v>
      </c>
      <c r="K73" s="29">
        <v>8351.5400000000009</v>
      </c>
      <c r="L73" s="29">
        <v>13221.56</v>
      </c>
      <c r="M73" s="29">
        <v>5971.7</v>
      </c>
      <c r="N73" s="29">
        <v>7709.38</v>
      </c>
      <c r="O73" s="12">
        <f t="shared" si="28"/>
        <v>72871.149999999994</v>
      </c>
      <c r="Q73" s="17">
        <f t="shared" si="12"/>
        <v>14346.17</v>
      </c>
      <c r="R73" s="18">
        <f t="shared" si="5"/>
        <v>12784.249999999998</v>
      </c>
      <c r="S73" s="17">
        <f t="shared" si="6"/>
        <v>18838.09</v>
      </c>
      <c r="T73" s="17">
        <f t="shared" si="27"/>
        <v>26902.639999999999</v>
      </c>
    </row>
    <row r="74" spans="2:20" ht="20.25" customHeight="1">
      <c r="B74" s="28" t="s">
        <v>113</v>
      </c>
      <c r="C74" s="20">
        <v>13441</v>
      </c>
      <c r="D74" s="20">
        <v>13499</v>
      </c>
      <c r="E74" s="20">
        <v>13499</v>
      </c>
      <c r="F74" s="20">
        <v>13499</v>
      </c>
      <c r="G74" s="20">
        <v>13499</v>
      </c>
      <c r="H74" s="20">
        <v>13499</v>
      </c>
      <c r="I74" s="29">
        <v>12835</v>
      </c>
      <c r="J74" s="29">
        <v>12835</v>
      </c>
      <c r="K74" s="29">
        <v>12835</v>
      </c>
      <c r="L74" s="29">
        <v>12835</v>
      </c>
      <c r="M74" s="29">
        <v>14835</v>
      </c>
      <c r="N74" s="29">
        <v>14835</v>
      </c>
      <c r="O74" s="12">
        <f t="shared" si="28"/>
        <v>161946</v>
      </c>
      <c r="Q74" s="17">
        <f t="shared" si="12"/>
        <v>40439</v>
      </c>
      <c r="R74" s="18">
        <f t="shared" si="5"/>
        <v>40497</v>
      </c>
      <c r="S74" s="17">
        <f t="shared" si="6"/>
        <v>38505</v>
      </c>
      <c r="T74" s="17">
        <f t="shared" si="27"/>
        <v>42505</v>
      </c>
    </row>
    <row r="75" spans="2:20" ht="20.25" customHeight="1">
      <c r="B75" s="28" t="s">
        <v>114</v>
      </c>
      <c r="C75" s="20">
        <v>856.8</v>
      </c>
      <c r="D75" s="20">
        <v>856.8</v>
      </c>
      <c r="E75" s="20">
        <v>856.8</v>
      </c>
      <c r="F75" s="20">
        <v>856.8</v>
      </c>
      <c r="G75" s="20">
        <v>856.8</v>
      </c>
      <c r="H75" s="20">
        <v>856.8</v>
      </c>
      <c r="I75" s="29">
        <v>856.8</v>
      </c>
      <c r="J75" s="29">
        <v>890.4</v>
      </c>
      <c r="K75" s="29">
        <v>890.4</v>
      </c>
      <c r="L75" s="29">
        <v>890.4</v>
      </c>
      <c r="M75" s="29">
        <v>890.4</v>
      </c>
      <c r="N75" s="29">
        <v>890.4</v>
      </c>
      <c r="O75" s="12">
        <f t="shared" si="28"/>
        <v>10449.599999999999</v>
      </c>
      <c r="Q75" s="17">
        <f t="shared" si="12"/>
        <v>2570.3999999999996</v>
      </c>
      <c r="R75" s="18">
        <f t="shared" ref="R75:R89" si="30">F75+G75+H75</f>
        <v>2570.3999999999996</v>
      </c>
      <c r="S75" s="17">
        <f t="shared" si="6"/>
        <v>2637.6</v>
      </c>
      <c r="T75" s="17">
        <f t="shared" si="27"/>
        <v>2671.2</v>
      </c>
    </row>
    <row r="76" spans="2:20" ht="20.25" customHeight="1">
      <c r="B76" s="28" t="s">
        <v>116</v>
      </c>
      <c r="C76" s="20"/>
      <c r="D76" s="20"/>
      <c r="E76" s="20"/>
      <c r="F76" s="20"/>
      <c r="G76" s="20"/>
      <c r="H76" s="20"/>
      <c r="I76" s="29"/>
      <c r="J76" s="29"/>
      <c r="K76" s="29"/>
      <c r="L76" s="29"/>
      <c r="M76" s="29"/>
      <c r="N76" s="29"/>
      <c r="O76" s="12">
        <f t="shared" si="28"/>
        <v>0</v>
      </c>
      <c r="Q76" s="17">
        <f t="shared" si="12"/>
        <v>0</v>
      </c>
      <c r="R76" s="18">
        <f t="shared" si="30"/>
        <v>0</v>
      </c>
      <c r="S76" s="17">
        <f t="shared" si="6"/>
        <v>0</v>
      </c>
      <c r="T76" s="17">
        <f>L76+M76+N76</f>
        <v>0</v>
      </c>
    </row>
    <row r="77" spans="2:20" ht="20.25" customHeight="1">
      <c r="B77" s="28" t="s">
        <v>115</v>
      </c>
      <c r="C77" s="20"/>
      <c r="D77" s="20"/>
      <c r="E77" s="20"/>
      <c r="F77" s="20"/>
      <c r="G77" s="20">
        <v>160</v>
      </c>
      <c r="H77" s="20"/>
      <c r="I77" s="29"/>
      <c r="J77" s="29"/>
      <c r="K77" s="29"/>
      <c r="L77" s="29"/>
      <c r="M77" s="29"/>
      <c r="N77" s="29">
        <v>31</v>
      </c>
      <c r="O77" s="12">
        <f t="shared" si="28"/>
        <v>191</v>
      </c>
      <c r="Q77" s="17">
        <f t="shared" si="12"/>
        <v>0</v>
      </c>
      <c r="R77" s="18">
        <f t="shared" si="30"/>
        <v>160</v>
      </c>
      <c r="S77" s="17">
        <f t="shared" ref="S77:S89" si="31">I77+J77+K77</f>
        <v>0</v>
      </c>
      <c r="T77" s="17">
        <f>L77+M77+N77</f>
        <v>31</v>
      </c>
    </row>
    <row r="78" spans="2:20" ht="20.25" customHeight="1">
      <c r="B78" s="28" t="s">
        <v>117</v>
      </c>
      <c r="C78" s="20">
        <v>1160</v>
      </c>
      <c r="D78" s="20">
        <v>400</v>
      </c>
      <c r="E78" s="20">
        <v>800</v>
      </c>
      <c r="F78" s="20">
        <v>405</v>
      </c>
      <c r="G78" s="20"/>
      <c r="H78" s="20"/>
      <c r="I78" s="29"/>
      <c r="J78" s="29"/>
      <c r="K78" s="29"/>
      <c r="L78" s="29"/>
      <c r="M78" s="29"/>
      <c r="N78" s="29">
        <v>917</v>
      </c>
      <c r="O78" s="12">
        <f t="shared" si="28"/>
        <v>3682</v>
      </c>
      <c r="Q78" s="17">
        <f t="shared" si="12"/>
        <v>2360</v>
      </c>
      <c r="R78" s="18">
        <f t="shared" si="30"/>
        <v>405</v>
      </c>
      <c r="S78" s="17">
        <f t="shared" si="31"/>
        <v>0</v>
      </c>
      <c r="T78" s="17">
        <f>L78+M78+N78</f>
        <v>917</v>
      </c>
    </row>
    <row r="79" spans="2:20" ht="20.25" customHeight="1">
      <c r="B79" s="28" t="s">
        <v>118</v>
      </c>
      <c r="C79" s="20"/>
      <c r="D79" s="20">
        <v>49184</v>
      </c>
      <c r="E79" s="20"/>
      <c r="F79" s="20">
        <v>73316</v>
      </c>
      <c r="G79" s="20">
        <v>69000</v>
      </c>
      <c r="H79" s="20">
        <v>317236</v>
      </c>
      <c r="I79" s="29"/>
      <c r="J79" s="29"/>
      <c r="K79" s="29"/>
      <c r="L79" s="29">
        <v>396682</v>
      </c>
      <c r="M79" s="29">
        <v>6484</v>
      </c>
      <c r="N79" s="29">
        <v>81696</v>
      </c>
      <c r="O79" s="12">
        <f>C79+D79+E79+F79+G79+H79+I79+J79+K79+L79+M79+N79</f>
        <v>993598</v>
      </c>
      <c r="Q79" s="17">
        <f t="shared" si="12"/>
        <v>49184</v>
      </c>
      <c r="R79" s="18">
        <f t="shared" si="30"/>
        <v>459552</v>
      </c>
      <c r="S79" s="17">
        <f t="shared" si="31"/>
        <v>0</v>
      </c>
      <c r="T79" s="17">
        <f>L79+M79+N79</f>
        <v>484862</v>
      </c>
    </row>
    <row r="80" spans="2:20" ht="20.25" customHeight="1">
      <c r="B80" s="28" t="s">
        <v>119</v>
      </c>
      <c r="C80" s="20"/>
      <c r="D80" s="20">
        <v>31488</v>
      </c>
      <c r="E80" s="20"/>
      <c r="F80" s="20">
        <v>29988</v>
      </c>
      <c r="G80" s="20"/>
      <c r="H80" s="20"/>
      <c r="I80" s="29">
        <v>29988</v>
      </c>
      <c r="J80" s="29">
        <v>2400</v>
      </c>
      <c r="K80" s="29"/>
      <c r="L80" s="29"/>
      <c r="M80" s="29">
        <v>93492</v>
      </c>
      <c r="N80" s="29"/>
      <c r="O80" s="12">
        <f>C80+D80+E80+F80+G80+H80+I80+J80+K80+L80+M80+N80</f>
        <v>187356</v>
      </c>
      <c r="Q80" s="17">
        <f t="shared" si="12"/>
        <v>31488</v>
      </c>
      <c r="R80" s="18">
        <f t="shared" si="30"/>
        <v>29988</v>
      </c>
      <c r="S80" s="17">
        <f t="shared" si="31"/>
        <v>32388</v>
      </c>
      <c r="T80" s="17">
        <f t="shared" ref="T80:T84" si="32">L80+M80+N80</f>
        <v>93492</v>
      </c>
    </row>
    <row r="81" spans="2:20" ht="20.25" customHeight="1">
      <c r="B81" s="28" t="s">
        <v>120</v>
      </c>
      <c r="C81" s="20">
        <v>400000</v>
      </c>
      <c r="D81" s="20"/>
      <c r="E81" s="20"/>
      <c r="F81" s="20"/>
      <c r="G81" s="20"/>
      <c r="H81" s="20"/>
      <c r="I81" s="29"/>
      <c r="J81" s="29"/>
      <c r="K81" s="29"/>
      <c r="L81" s="29"/>
      <c r="M81" s="29">
        <v>7825</v>
      </c>
      <c r="N81" s="29">
        <v>22694.76</v>
      </c>
      <c r="O81" s="12">
        <f>C81+D81+E81+F81+G81+H81+I81+J81+K81+L81+M81+N81</f>
        <v>430519.76</v>
      </c>
      <c r="Q81" s="17">
        <f t="shared" si="12"/>
        <v>400000</v>
      </c>
      <c r="R81" s="18">
        <f>F81+G81+H81</f>
        <v>0</v>
      </c>
      <c r="S81" s="17">
        <f t="shared" si="31"/>
        <v>0</v>
      </c>
      <c r="T81" s="17">
        <f t="shared" si="32"/>
        <v>30519.759999999998</v>
      </c>
    </row>
    <row r="82" spans="2:20" ht="20.25" customHeight="1">
      <c r="B82" s="28" t="s">
        <v>121</v>
      </c>
      <c r="C82" s="20"/>
      <c r="D82" s="20"/>
      <c r="E82" s="20">
        <v>10000</v>
      </c>
      <c r="F82" s="20"/>
      <c r="G82" s="20"/>
      <c r="H82" s="20"/>
      <c r="I82" s="29"/>
      <c r="J82" s="29"/>
      <c r="K82" s="29"/>
      <c r="L82" s="29"/>
      <c r="M82" s="29"/>
      <c r="N82" s="29"/>
      <c r="O82" s="12">
        <f t="shared" ref="O82:O89" si="33">C82+D82+E82+F82+G82+H82+I82+J82+K82+L82+M82+N82</f>
        <v>10000</v>
      </c>
      <c r="Q82" s="17">
        <f t="shared" si="12"/>
        <v>10000</v>
      </c>
      <c r="R82" s="18">
        <f t="shared" si="30"/>
        <v>0</v>
      </c>
      <c r="S82" s="17">
        <f t="shared" si="31"/>
        <v>0</v>
      </c>
      <c r="T82" s="17">
        <f t="shared" si="32"/>
        <v>0</v>
      </c>
    </row>
    <row r="83" spans="2:20" ht="20.25" customHeight="1">
      <c r="B83" s="28" t="s">
        <v>122</v>
      </c>
      <c r="C83" s="20"/>
      <c r="D83" s="20"/>
      <c r="E83" s="20"/>
      <c r="F83" s="20"/>
      <c r="G83" s="20">
        <v>160293.25</v>
      </c>
      <c r="H83" s="20"/>
      <c r="I83" s="29"/>
      <c r="J83" s="29"/>
      <c r="K83" s="29"/>
      <c r="L83" s="29"/>
      <c r="M83" s="29"/>
      <c r="N83" s="29"/>
      <c r="O83" s="12">
        <f t="shared" si="33"/>
        <v>160293.25</v>
      </c>
      <c r="Q83" s="17">
        <f t="shared" si="12"/>
        <v>0</v>
      </c>
      <c r="R83" s="18">
        <f t="shared" si="30"/>
        <v>160293.25</v>
      </c>
      <c r="S83" s="17">
        <f t="shared" si="31"/>
        <v>0</v>
      </c>
      <c r="T83" s="17">
        <f t="shared" si="32"/>
        <v>0</v>
      </c>
    </row>
    <row r="84" spans="2:20" ht="20.25" customHeight="1">
      <c r="B84" s="73" t="s">
        <v>123</v>
      </c>
      <c r="C84" s="20"/>
      <c r="D84" s="20"/>
      <c r="E84" s="20"/>
      <c r="F84" s="20"/>
      <c r="G84" s="20">
        <v>960</v>
      </c>
      <c r="H84" s="20"/>
      <c r="I84" s="29"/>
      <c r="J84" s="29"/>
      <c r="K84" s="29"/>
      <c r="L84" s="29"/>
      <c r="M84" s="29"/>
      <c r="N84" s="29"/>
      <c r="O84" s="12">
        <f t="shared" si="33"/>
        <v>960</v>
      </c>
      <c r="Q84" s="17">
        <f t="shared" si="12"/>
        <v>0</v>
      </c>
      <c r="R84" s="18">
        <f t="shared" si="30"/>
        <v>960</v>
      </c>
      <c r="S84" s="17">
        <f t="shared" si="31"/>
        <v>0</v>
      </c>
      <c r="T84" s="17">
        <f t="shared" si="32"/>
        <v>0</v>
      </c>
    </row>
    <row r="85" spans="2:20" ht="20.25" customHeight="1">
      <c r="B85" s="28" t="s">
        <v>157</v>
      </c>
      <c r="C85" s="80"/>
      <c r="D85" s="80"/>
      <c r="E85" s="80"/>
      <c r="F85" s="80"/>
      <c r="G85" s="80"/>
      <c r="H85" s="80"/>
      <c r="I85" s="81"/>
      <c r="J85" s="81">
        <v>2400</v>
      </c>
      <c r="K85" s="81"/>
      <c r="L85" s="81"/>
      <c r="M85" s="81"/>
      <c r="N85" s="81"/>
      <c r="O85" s="12">
        <f t="shared" si="33"/>
        <v>2400</v>
      </c>
      <c r="Q85" s="17"/>
      <c r="R85" s="18"/>
      <c r="S85" s="17">
        <f t="shared" si="31"/>
        <v>2400</v>
      </c>
      <c r="T85" s="17">
        <f>L85+M85+N85</f>
        <v>0</v>
      </c>
    </row>
    <row r="86" spans="2:20" ht="20.25" customHeight="1">
      <c r="B86" s="28" t="s">
        <v>164</v>
      </c>
      <c r="C86" s="80"/>
      <c r="D86" s="80"/>
      <c r="E86" s="80"/>
      <c r="F86" s="80"/>
      <c r="G86" s="80"/>
      <c r="H86" s="80"/>
      <c r="I86" s="81"/>
      <c r="J86" s="81"/>
      <c r="K86" s="81"/>
      <c r="L86" s="81"/>
      <c r="M86" s="81"/>
      <c r="N86" s="81">
        <v>13804</v>
      </c>
      <c r="O86" s="12">
        <f t="shared" si="33"/>
        <v>13804</v>
      </c>
      <c r="Q86" s="17"/>
      <c r="R86" s="18"/>
      <c r="S86" s="17"/>
      <c r="T86" s="17">
        <f>L86+M86+N86</f>
        <v>13804</v>
      </c>
    </row>
    <row r="87" spans="2:20" ht="20.25" customHeight="1">
      <c r="B87" s="28" t="s">
        <v>165</v>
      </c>
      <c r="C87" s="80"/>
      <c r="D87" s="80"/>
      <c r="E87" s="80"/>
      <c r="F87" s="80"/>
      <c r="G87" s="80"/>
      <c r="H87" s="80"/>
      <c r="I87" s="81"/>
      <c r="J87" s="81"/>
      <c r="K87" s="81"/>
      <c r="L87" s="81"/>
      <c r="M87" s="81"/>
      <c r="N87" s="81">
        <v>11600</v>
      </c>
      <c r="O87" s="12">
        <f t="shared" si="33"/>
        <v>11600</v>
      </c>
      <c r="Q87" s="17"/>
      <c r="R87" s="18"/>
      <c r="S87" s="17"/>
      <c r="T87" s="17">
        <f>L87+M87+N87</f>
        <v>11600</v>
      </c>
    </row>
    <row r="88" spans="2:20" ht="20.25" customHeight="1">
      <c r="B88" s="28" t="s">
        <v>166</v>
      </c>
      <c r="C88" s="80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>
        <v>22130</v>
      </c>
      <c r="O88" s="12">
        <f t="shared" si="33"/>
        <v>22130</v>
      </c>
      <c r="Q88" s="17"/>
      <c r="R88" s="18"/>
      <c r="S88" s="17"/>
      <c r="T88" s="17">
        <f>L88+M88+N88</f>
        <v>22130</v>
      </c>
    </row>
    <row r="89" spans="2:20" ht="20.25" customHeight="1" thickBot="1">
      <c r="B89" s="40" t="s">
        <v>124</v>
      </c>
      <c r="C89" s="41">
        <f>C8+C18+C34+C42+C49+C57+C62+C67+C72</f>
        <v>529936.17999999993</v>
      </c>
      <c r="D89" s="41">
        <f t="shared" ref="D89:N89" si="34">D7+D49+D57+D62+D67+D72</f>
        <v>8530806.6600000001</v>
      </c>
      <c r="E89" s="41">
        <f t="shared" si="34"/>
        <v>5786329.0899999999</v>
      </c>
      <c r="F89" s="41">
        <f t="shared" si="34"/>
        <v>3061916.06</v>
      </c>
      <c r="G89" s="41">
        <f t="shared" si="34"/>
        <v>1674039.18</v>
      </c>
      <c r="H89" s="41">
        <f t="shared" si="34"/>
        <v>3005541.9</v>
      </c>
      <c r="I89" s="41">
        <f t="shared" si="34"/>
        <v>3999088.6300000004</v>
      </c>
      <c r="J89" s="41">
        <f t="shared" si="34"/>
        <v>1752528.5299999998</v>
      </c>
      <c r="K89" s="41">
        <f t="shared" si="34"/>
        <v>1919789.19</v>
      </c>
      <c r="L89" s="41">
        <f t="shared" si="34"/>
        <v>4066255.34</v>
      </c>
      <c r="M89" s="41">
        <f t="shared" si="34"/>
        <v>2083722.48</v>
      </c>
      <c r="N89" s="41">
        <f t="shared" si="34"/>
        <v>2249108.1599999997</v>
      </c>
      <c r="O89" s="12">
        <f t="shared" si="33"/>
        <v>38659061.399999991</v>
      </c>
      <c r="P89" s="42"/>
      <c r="Q89" s="17">
        <f t="shared" si="12"/>
        <v>14847071.93</v>
      </c>
      <c r="R89" s="18">
        <f t="shared" si="30"/>
        <v>7741497.1400000006</v>
      </c>
      <c r="S89" s="17">
        <f t="shared" si="31"/>
        <v>7671406.3499999996</v>
      </c>
      <c r="T89" s="17">
        <f t="shared" ref="T89" si="35">L89+M89+N89</f>
        <v>8399085.9800000004</v>
      </c>
    </row>
    <row r="90" spans="2:20" ht="9" customHeight="1">
      <c r="O90" s="3"/>
      <c r="Q90" s="3"/>
      <c r="R90" s="3"/>
      <c r="S90" s="3"/>
      <c r="T90" s="3"/>
    </row>
    <row r="91" spans="2:20">
      <c r="B91" s="83" t="s">
        <v>68</v>
      </c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3"/>
    </row>
    <row r="92" spans="2:20">
      <c r="O92" s="3"/>
      <c r="Q92" s="3"/>
      <c r="R92" s="3"/>
      <c r="S92" s="3"/>
      <c r="T92" s="3"/>
    </row>
    <row r="93" spans="2:20" ht="14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2:20" ht="14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2:20" ht="14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2:20" ht="14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2:20" ht="14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2:20">
      <c r="O98" s="3"/>
      <c r="Q98" s="3"/>
      <c r="R98" s="3"/>
      <c r="S98" s="3"/>
      <c r="T98" s="3"/>
    </row>
    <row r="99" spans="2:20">
      <c r="O99" s="3"/>
      <c r="Q99" s="3"/>
      <c r="R99" s="3"/>
      <c r="S99" s="3"/>
      <c r="T99" s="3"/>
    </row>
    <row r="100" spans="2:20">
      <c r="O100" s="3"/>
      <c r="Q100" s="3"/>
      <c r="R100" s="3"/>
      <c r="S100" s="3"/>
      <c r="T100" s="3"/>
    </row>
    <row r="101" spans="2:20">
      <c r="O101" s="3"/>
      <c r="Q101" s="3"/>
      <c r="R101" s="3"/>
      <c r="S101" s="3"/>
      <c r="T101" s="3"/>
    </row>
    <row r="102" spans="2:20">
      <c r="O102" s="3"/>
      <c r="Q102" s="3"/>
      <c r="R102" s="3"/>
      <c r="S102" s="3"/>
      <c r="T102" s="3"/>
    </row>
    <row r="103" spans="2:20">
      <c r="O103" s="3"/>
      <c r="Q103" s="3"/>
      <c r="R103" s="3"/>
      <c r="S103" s="3"/>
      <c r="T103" s="3"/>
    </row>
    <row r="104" spans="2:20">
      <c r="O104" s="3"/>
      <c r="Q104" s="3"/>
      <c r="R104" s="3"/>
      <c r="S104" s="3"/>
      <c r="T104" s="3"/>
    </row>
    <row r="105" spans="2:20">
      <c r="O105" s="3"/>
      <c r="Q105" s="3"/>
      <c r="R105" s="3"/>
      <c r="S105" s="3"/>
      <c r="T105" s="3"/>
    </row>
    <row r="106" spans="2:20">
      <c r="O106" s="3"/>
      <c r="Q106" s="3"/>
      <c r="R106" s="3"/>
      <c r="S106" s="3"/>
      <c r="T106" s="3"/>
    </row>
    <row r="107" spans="2:20">
      <c r="O107" s="3"/>
      <c r="Q107" s="3"/>
      <c r="R107" s="3"/>
      <c r="S107" s="3"/>
      <c r="T107" s="3"/>
    </row>
    <row r="108" spans="2:20">
      <c r="O108" s="3"/>
      <c r="Q108" s="3"/>
      <c r="R108" s="3"/>
      <c r="S108" s="3"/>
      <c r="T108" s="3"/>
    </row>
    <row r="109" spans="2:20">
      <c r="O109" s="3"/>
      <c r="Q109" s="3"/>
      <c r="R109" s="3"/>
      <c r="S109" s="3"/>
      <c r="T109" s="3"/>
    </row>
    <row r="110" spans="2:20">
      <c r="O110" s="3"/>
      <c r="Q110" s="3"/>
      <c r="R110" s="3"/>
      <c r="S110" s="3"/>
      <c r="T110" s="3"/>
    </row>
    <row r="111" spans="2:20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 s="3"/>
      <c r="Q111" s="3"/>
      <c r="R111" s="3"/>
      <c r="S111" s="3"/>
      <c r="T111" s="3"/>
    </row>
    <row r="112" spans="2:20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 s="3"/>
      <c r="Q112" s="3"/>
      <c r="R112" s="3"/>
      <c r="S112" s="3"/>
      <c r="T112" s="3"/>
    </row>
    <row r="113" spans="2:20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 s="3"/>
      <c r="Q113" s="3"/>
      <c r="R113" s="3"/>
      <c r="S113" s="3"/>
      <c r="T113" s="3"/>
    </row>
  </sheetData>
  <mergeCells count="7">
    <mergeCell ref="B91:S91"/>
    <mergeCell ref="B1:S1"/>
    <mergeCell ref="B2:S2"/>
    <mergeCell ref="B3:S3"/>
    <mergeCell ref="B4:O4"/>
    <mergeCell ref="B5:B6"/>
    <mergeCell ref="C5:O5"/>
  </mergeCells>
  <pageMargins left="0.9055118110236221" right="0.70866141732283472" top="0.74803149606299213" bottom="0.59055118110236227" header="0.31496062992125984" footer="0.31496062992125984"/>
  <pageSetup scale="57" orientation="landscape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T69"/>
  <sheetViews>
    <sheetView view="pageBreakPreview" topLeftCell="H43" zoomScaleNormal="100" zoomScaleSheetLayoutView="100" workbookViewId="0">
      <selection activeCell="L28" sqref="L28"/>
    </sheetView>
  </sheetViews>
  <sheetFormatPr defaultRowHeight="14.25"/>
  <cols>
    <col min="1" max="1" width="3.25" customWidth="1"/>
    <col min="2" max="2" width="31.625" customWidth="1"/>
    <col min="3" max="3" width="12.125" customWidth="1"/>
    <col min="4" max="5" width="12.875" customWidth="1"/>
    <col min="6" max="6" width="13.375" customWidth="1"/>
    <col min="7" max="7" width="13" customWidth="1"/>
    <col min="8" max="8" width="13.5" customWidth="1"/>
    <col min="9" max="14" width="13" customWidth="1"/>
    <col min="15" max="15" width="14.875" customWidth="1"/>
    <col min="16" max="16" width="4.375" customWidth="1"/>
    <col min="17" max="17" width="12.625" customWidth="1"/>
    <col min="18" max="18" width="12.875" customWidth="1"/>
    <col min="19" max="20" width="12.625" customWidth="1"/>
  </cols>
  <sheetData>
    <row r="1" spans="2:20" ht="29.25" customHeight="1">
      <c r="B1" s="94" t="s">
        <v>69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2:20" ht="30.75">
      <c r="B2" s="85" t="s">
        <v>139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2:20" ht="24">
      <c r="B3" s="95" t="s">
        <v>110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44"/>
    </row>
    <row r="4" spans="2:20" ht="13.5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45"/>
    </row>
    <row r="5" spans="2:20" ht="15" thickBot="1"/>
    <row r="6" spans="2:20" ht="22.5" customHeight="1">
      <c r="B6" s="88" t="s">
        <v>1</v>
      </c>
      <c r="C6" s="90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P6" s="3"/>
      <c r="Q6" s="4"/>
      <c r="R6" s="5"/>
      <c r="S6" s="5"/>
      <c r="T6" s="6"/>
    </row>
    <row r="7" spans="2:20" ht="22.5" customHeight="1" thickBot="1">
      <c r="B7" s="89"/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  <c r="P7" s="3"/>
      <c r="Q7" s="9" t="s">
        <v>16</v>
      </c>
      <c r="R7" s="7" t="s">
        <v>17</v>
      </c>
      <c r="S7" s="7" t="s">
        <v>18</v>
      </c>
      <c r="T7" s="8" t="s">
        <v>19</v>
      </c>
    </row>
    <row r="8" spans="2:20" ht="22.5" customHeight="1">
      <c r="B8" s="10" t="s">
        <v>70</v>
      </c>
      <c r="C8" s="46">
        <f>C12+C13+C14+C15+C16+C17+C18+C19+C20</f>
        <v>289500</v>
      </c>
      <c r="D8" s="46">
        <f>D12+D13+D14+D15+D16+D17+D18+D19+D20</f>
        <v>690637</v>
      </c>
      <c r="E8" s="46">
        <f>E16+E17+E18+E19+E20</f>
        <v>340017.47</v>
      </c>
      <c r="F8" s="46">
        <f>F16+F17+F18+F19+F20</f>
        <v>306555</v>
      </c>
      <c r="G8" s="46">
        <f>G16+G17+G18+G19+G20</f>
        <v>306127</v>
      </c>
      <c r="H8" s="46">
        <f>H14+H16+H17+H18+H19+H20</f>
        <v>313313</v>
      </c>
      <c r="I8" s="46">
        <f>I16+I17+I18+I19+I20</f>
        <v>304655</v>
      </c>
      <c r="J8" s="46">
        <f>J16+J17+J18+J19+J20</f>
        <v>302719</v>
      </c>
      <c r="K8" s="46">
        <f>K16+K17+K18+K19+K20</f>
        <v>302135</v>
      </c>
      <c r="L8" s="46">
        <f>L12+L16+L17+L18+L19+L20</f>
        <v>335683</v>
      </c>
      <c r="M8" s="46">
        <f>M13+M16+M17+M18+M19+M20</f>
        <v>706587</v>
      </c>
      <c r="N8" s="46">
        <f>N13+N16+N17+N18+N19+N20</f>
        <v>316050</v>
      </c>
      <c r="O8" s="12">
        <f>C8+D8+E8+F8+G8+H8+I8+J8+K8+L8+M8+N8</f>
        <v>4513978.47</v>
      </c>
      <c r="P8" s="3"/>
      <c r="Q8" s="47">
        <f>C8+D8+E8</f>
        <v>1320154.47</v>
      </c>
      <c r="R8" s="48">
        <f>F8+G8+H8</f>
        <v>925995</v>
      </c>
      <c r="S8" s="48">
        <f>I8+J8+K8</f>
        <v>909509</v>
      </c>
      <c r="T8" s="49">
        <f>L8+M8+N8</f>
        <v>1358320</v>
      </c>
    </row>
    <row r="9" spans="2:20" ht="22.5" customHeight="1">
      <c r="B9" s="50" t="s">
        <v>71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2">
        <f t="shared" ref="O9:O65" si="0">C9+D9+E9+F9+G9+H9+I9+J9+K9+L9+M9+N9</f>
        <v>0</v>
      </c>
      <c r="P9" s="3"/>
      <c r="Q9" s="52"/>
      <c r="R9" s="48">
        <f t="shared" ref="R9:R66" si="1">F9+G9+H9</f>
        <v>0</v>
      </c>
      <c r="S9" s="48">
        <f t="shared" ref="S9:S66" si="2">I9+J9+K9</f>
        <v>0</v>
      </c>
      <c r="T9" s="49">
        <f t="shared" ref="T9:T66" si="3">L9+M9+N9</f>
        <v>0</v>
      </c>
    </row>
    <row r="10" spans="2:20" ht="22.5" customHeight="1">
      <c r="B10" s="19" t="s">
        <v>72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12">
        <f t="shared" si="0"/>
        <v>0</v>
      </c>
      <c r="P10" s="3"/>
      <c r="Q10" s="52"/>
      <c r="R10" s="48">
        <f t="shared" si="1"/>
        <v>0</v>
      </c>
      <c r="S10" s="48">
        <f t="shared" si="2"/>
        <v>0</v>
      </c>
      <c r="T10" s="49">
        <f t="shared" si="3"/>
        <v>0</v>
      </c>
    </row>
    <row r="11" spans="2:20" ht="22.5" customHeight="1">
      <c r="B11" s="19" t="s">
        <v>73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12">
        <f t="shared" si="0"/>
        <v>0</v>
      </c>
      <c r="P11" s="3"/>
      <c r="Q11" s="52"/>
      <c r="R11" s="48">
        <f t="shared" si="1"/>
        <v>0</v>
      </c>
      <c r="S11" s="48">
        <f t="shared" si="2"/>
        <v>0</v>
      </c>
      <c r="T11" s="49">
        <f t="shared" si="3"/>
        <v>0</v>
      </c>
    </row>
    <row r="12" spans="2:20" ht="22.5" customHeight="1">
      <c r="B12" s="19" t="s">
        <v>74</v>
      </c>
      <c r="C12" s="53"/>
      <c r="D12" s="53"/>
      <c r="E12" s="53"/>
      <c r="F12" s="53"/>
      <c r="G12" s="53"/>
      <c r="H12" s="53"/>
      <c r="I12" s="53"/>
      <c r="J12" s="53"/>
      <c r="K12" s="53"/>
      <c r="L12" s="53">
        <v>33548</v>
      </c>
      <c r="M12" s="53"/>
      <c r="N12" s="53"/>
      <c r="O12" s="12">
        <f t="shared" si="0"/>
        <v>33548</v>
      </c>
      <c r="P12" s="3"/>
      <c r="Q12" s="52"/>
      <c r="R12" s="48">
        <f t="shared" si="1"/>
        <v>0</v>
      </c>
      <c r="S12" s="48">
        <f t="shared" si="2"/>
        <v>0</v>
      </c>
      <c r="T12" s="49">
        <f t="shared" si="3"/>
        <v>33548</v>
      </c>
    </row>
    <row r="13" spans="2:20" ht="22.5" customHeight="1">
      <c r="B13" s="19" t="s">
        <v>160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>
        <v>400000</v>
      </c>
      <c r="N13" s="53"/>
      <c r="O13" s="12">
        <f t="shared" si="0"/>
        <v>400000</v>
      </c>
      <c r="P13" s="3"/>
      <c r="Q13" s="52"/>
      <c r="R13" s="48">
        <f t="shared" si="1"/>
        <v>0</v>
      </c>
      <c r="S13" s="48">
        <f t="shared" si="2"/>
        <v>0</v>
      </c>
      <c r="T13" s="49">
        <f t="shared" si="3"/>
        <v>400000</v>
      </c>
    </row>
    <row r="14" spans="2:20" ht="22.5" customHeight="1">
      <c r="B14" s="19" t="s">
        <v>75</v>
      </c>
      <c r="C14" s="53"/>
      <c r="D14" s="53"/>
      <c r="E14" s="53"/>
      <c r="F14" s="53"/>
      <c r="G14" s="53"/>
      <c r="H14" s="53">
        <v>10114</v>
      </c>
      <c r="I14" s="53"/>
      <c r="J14" s="53"/>
      <c r="K14" s="53"/>
      <c r="L14" s="53"/>
      <c r="M14" s="53"/>
      <c r="N14" s="53"/>
      <c r="O14" s="12">
        <f>C14+D14+E14+F14+G14+H14+I14+J14+K14+L14+M14+N14</f>
        <v>10114</v>
      </c>
      <c r="P14" s="3"/>
      <c r="Q14" s="52"/>
      <c r="R14" s="48">
        <f t="shared" si="1"/>
        <v>10114</v>
      </c>
      <c r="S14" s="48">
        <f t="shared" si="2"/>
        <v>0</v>
      </c>
      <c r="T14" s="49">
        <f t="shared" si="3"/>
        <v>0</v>
      </c>
    </row>
    <row r="15" spans="2:20" ht="22.5" customHeight="1">
      <c r="B15" s="19" t="s">
        <v>76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12">
        <f t="shared" si="0"/>
        <v>0</v>
      </c>
      <c r="P15" s="3"/>
      <c r="Q15" s="52"/>
      <c r="R15" s="48">
        <f t="shared" si="1"/>
        <v>0</v>
      </c>
      <c r="S15" s="48">
        <f t="shared" si="2"/>
        <v>0</v>
      </c>
      <c r="T15" s="49">
        <f t="shared" si="3"/>
        <v>0</v>
      </c>
    </row>
    <row r="16" spans="2:20" ht="22.5" customHeight="1">
      <c r="B16" s="19" t="s">
        <v>140</v>
      </c>
      <c r="C16" s="53">
        <v>289500</v>
      </c>
      <c r="D16" s="53">
        <v>291000</v>
      </c>
      <c r="E16" s="53">
        <v>291700</v>
      </c>
      <c r="F16" s="53">
        <v>290200</v>
      </c>
      <c r="G16" s="53">
        <v>291200</v>
      </c>
      <c r="H16" s="53">
        <v>289700</v>
      </c>
      <c r="I16" s="53">
        <v>288300</v>
      </c>
      <c r="J16" s="53">
        <v>288400</v>
      </c>
      <c r="K16" s="53">
        <v>289300</v>
      </c>
      <c r="L16" s="53">
        <v>289300</v>
      </c>
      <c r="M16" s="53">
        <v>289300</v>
      </c>
      <c r="N16" s="53">
        <v>285500</v>
      </c>
      <c r="O16" s="12">
        <f t="shared" si="0"/>
        <v>3473400</v>
      </c>
      <c r="P16" s="3"/>
      <c r="Q16" s="52">
        <f>C16+D16+E16</f>
        <v>872200</v>
      </c>
      <c r="R16" s="48">
        <f t="shared" si="1"/>
        <v>871100</v>
      </c>
      <c r="S16" s="48">
        <f t="shared" si="2"/>
        <v>866000</v>
      </c>
      <c r="T16" s="49">
        <f t="shared" si="3"/>
        <v>864100</v>
      </c>
    </row>
    <row r="17" spans="2:20" ht="22.5" customHeight="1">
      <c r="B17" s="76" t="s">
        <v>141</v>
      </c>
      <c r="C17" s="53"/>
      <c r="D17" s="53">
        <v>383340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12">
        <f t="shared" si="0"/>
        <v>383340</v>
      </c>
      <c r="P17" s="3"/>
      <c r="Q17" s="52">
        <f>C17+D17+E17</f>
        <v>383340</v>
      </c>
      <c r="R17" s="48">
        <f t="shared" si="1"/>
        <v>0</v>
      </c>
      <c r="S17" s="48">
        <f t="shared" si="2"/>
        <v>0</v>
      </c>
      <c r="T17" s="49">
        <f t="shared" si="3"/>
        <v>0</v>
      </c>
    </row>
    <row r="18" spans="2:20" ht="22.5" customHeight="1">
      <c r="B18" s="76" t="s">
        <v>142</v>
      </c>
      <c r="C18" s="53"/>
      <c r="D18" s="53">
        <v>13441</v>
      </c>
      <c r="E18" s="53">
        <v>13499</v>
      </c>
      <c r="F18" s="53">
        <v>13499</v>
      </c>
      <c r="G18" s="53">
        <v>13499</v>
      </c>
      <c r="H18" s="53">
        <v>13499</v>
      </c>
      <c r="I18" s="53">
        <v>13499</v>
      </c>
      <c r="J18" s="53">
        <v>12835</v>
      </c>
      <c r="K18" s="53">
        <v>12835</v>
      </c>
      <c r="L18" s="53">
        <v>12835</v>
      </c>
      <c r="M18" s="53">
        <v>12835</v>
      </c>
      <c r="N18" s="53">
        <v>29670</v>
      </c>
      <c r="O18" s="12">
        <f t="shared" si="0"/>
        <v>161946</v>
      </c>
      <c r="P18" s="3"/>
      <c r="Q18" s="52">
        <f t="shared" ref="Q18:Q66" si="4">C18+D18+E18</f>
        <v>26940</v>
      </c>
      <c r="R18" s="48">
        <f t="shared" si="1"/>
        <v>40497</v>
      </c>
      <c r="S18" s="48">
        <f t="shared" si="2"/>
        <v>39169</v>
      </c>
      <c r="T18" s="49">
        <f t="shared" si="3"/>
        <v>55340</v>
      </c>
    </row>
    <row r="19" spans="2:20" ht="22.5" customHeight="1">
      <c r="B19" s="76" t="s">
        <v>143</v>
      </c>
      <c r="C19" s="53"/>
      <c r="D19" s="53"/>
      <c r="E19" s="53">
        <v>34818.47</v>
      </c>
      <c r="F19" s="53"/>
      <c r="G19" s="53"/>
      <c r="H19" s="53"/>
      <c r="I19" s="53"/>
      <c r="J19" s="53"/>
      <c r="K19" s="53"/>
      <c r="L19" s="53"/>
      <c r="M19" s="53"/>
      <c r="N19" s="53"/>
      <c r="O19" s="12">
        <f t="shared" si="0"/>
        <v>34818.47</v>
      </c>
      <c r="P19" s="3"/>
      <c r="Q19" s="52">
        <f t="shared" si="4"/>
        <v>34818.47</v>
      </c>
      <c r="R19" s="48">
        <f t="shared" si="1"/>
        <v>0</v>
      </c>
      <c r="S19" s="48">
        <f t="shared" si="2"/>
        <v>0</v>
      </c>
      <c r="T19" s="49">
        <f t="shared" si="3"/>
        <v>0</v>
      </c>
    </row>
    <row r="20" spans="2:20" ht="22.5" customHeight="1">
      <c r="B20" s="76" t="s">
        <v>144</v>
      </c>
      <c r="C20" s="53"/>
      <c r="D20" s="53">
        <v>2856</v>
      </c>
      <c r="E20" s="53"/>
      <c r="F20" s="53">
        <v>2856</v>
      </c>
      <c r="G20" s="53">
        <v>1428</v>
      </c>
      <c r="H20" s="53"/>
      <c r="I20" s="53">
        <v>2856</v>
      </c>
      <c r="J20" s="53">
        <v>1484</v>
      </c>
      <c r="K20" s="53"/>
      <c r="L20" s="53"/>
      <c r="M20" s="53">
        <v>4452</v>
      </c>
      <c r="N20" s="53">
        <v>880</v>
      </c>
      <c r="O20" s="12">
        <f t="shared" si="0"/>
        <v>16812</v>
      </c>
      <c r="P20" s="3"/>
      <c r="Q20" s="52">
        <f t="shared" si="4"/>
        <v>2856</v>
      </c>
      <c r="R20" s="48">
        <f t="shared" si="1"/>
        <v>4284</v>
      </c>
      <c r="S20" s="48">
        <f t="shared" si="2"/>
        <v>4340</v>
      </c>
      <c r="T20" s="49">
        <f t="shared" si="3"/>
        <v>5332</v>
      </c>
    </row>
    <row r="21" spans="2:20" ht="22.5" customHeight="1">
      <c r="B21" s="15" t="s">
        <v>77</v>
      </c>
      <c r="C21" s="54">
        <f>C22+C23+C24+C25+C26+C27+C28</f>
        <v>1332669.95</v>
      </c>
      <c r="D21" s="54">
        <f>D22+D23+D24+D25+D26+D27+D28+D29+D30</f>
        <v>1420528.4200000002</v>
      </c>
      <c r="E21" s="54">
        <f>E22+E23+E24+E25+E26+E27+E28+E29+E30</f>
        <v>1303591.97</v>
      </c>
      <c r="F21" s="54">
        <f t="shared" ref="F21:N21" si="5">F22+F23+F24+F25+F26+F27+F28+F29+F30</f>
        <v>1674116.54</v>
      </c>
      <c r="G21" s="54">
        <f t="shared" si="5"/>
        <v>1702865.01</v>
      </c>
      <c r="H21" s="54">
        <f t="shared" si="5"/>
        <v>1753135.17</v>
      </c>
      <c r="I21" s="54">
        <f t="shared" si="5"/>
        <v>2278074.5</v>
      </c>
      <c r="J21" s="54">
        <f t="shared" si="5"/>
        <v>3013008.11</v>
      </c>
      <c r="K21" s="54">
        <f t="shared" si="5"/>
        <v>1555340.43</v>
      </c>
      <c r="L21" s="54">
        <f t="shared" si="5"/>
        <v>2144820.54</v>
      </c>
      <c r="M21" s="54">
        <f t="shared" si="5"/>
        <v>3111395</v>
      </c>
      <c r="N21" s="54">
        <f t="shared" si="5"/>
        <v>2903967.52</v>
      </c>
      <c r="O21" s="12">
        <f t="shared" si="0"/>
        <v>24193513.159999996</v>
      </c>
      <c r="P21" s="3"/>
      <c r="Q21" s="52">
        <f t="shared" si="4"/>
        <v>4056790.34</v>
      </c>
      <c r="R21" s="48">
        <f t="shared" si="1"/>
        <v>5130116.72</v>
      </c>
      <c r="S21" s="48">
        <f t="shared" si="2"/>
        <v>6846423.0399999991</v>
      </c>
      <c r="T21" s="49">
        <f t="shared" si="3"/>
        <v>8160183.0600000005</v>
      </c>
    </row>
    <row r="22" spans="2:20" ht="22.5" customHeight="1">
      <c r="B22" s="19" t="s">
        <v>78</v>
      </c>
      <c r="C22" s="53">
        <v>544850</v>
      </c>
      <c r="D22" s="53">
        <v>604970</v>
      </c>
      <c r="E22" s="53">
        <v>528750</v>
      </c>
      <c r="F22" s="53">
        <v>548910</v>
      </c>
      <c r="G22" s="53">
        <v>520350</v>
      </c>
      <c r="H22" s="53">
        <v>491790</v>
      </c>
      <c r="I22" s="53">
        <v>600993</v>
      </c>
      <c r="J22" s="53">
        <v>587010</v>
      </c>
      <c r="K22" s="53">
        <v>548758</v>
      </c>
      <c r="L22" s="53">
        <v>538787</v>
      </c>
      <c r="M22" s="53">
        <v>620660</v>
      </c>
      <c r="N22" s="53">
        <v>548100</v>
      </c>
      <c r="O22" s="12">
        <f t="shared" si="0"/>
        <v>6683928</v>
      </c>
      <c r="P22" s="3"/>
      <c r="Q22" s="52">
        <f t="shared" si="4"/>
        <v>1678570</v>
      </c>
      <c r="R22" s="48">
        <f t="shared" si="1"/>
        <v>1561050</v>
      </c>
      <c r="S22" s="48">
        <f t="shared" si="2"/>
        <v>1736761</v>
      </c>
      <c r="T22" s="49">
        <f t="shared" si="3"/>
        <v>1707547</v>
      </c>
    </row>
    <row r="23" spans="2:20" ht="22.5" customHeight="1">
      <c r="B23" s="19" t="s">
        <v>79</v>
      </c>
      <c r="C23" s="53">
        <v>86010</v>
      </c>
      <c r="D23" s="53">
        <v>86010</v>
      </c>
      <c r="E23" s="53">
        <v>86010</v>
      </c>
      <c r="F23" s="53">
        <v>86010</v>
      </c>
      <c r="G23" s="53">
        <v>86010</v>
      </c>
      <c r="H23" s="53">
        <v>86010</v>
      </c>
      <c r="I23" s="53">
        <v>86010</v>
      </c>
      <c r="J23" s="53">
        <v>89922</v>
      </c>
      <c r="K23" s="53">
        <v>87966</v>
      </c>
      <c r="L23" s="53">
        <v>87966</v>
      </c>
      <c r="M23" s="53">
        <v>87966</v>
      </c>
      <c r="N23" s="53">
        <v>87966</v>
      </c>
      <c r="O23" s="12">
        <f t="shared" si="0"/>
        <v>1043856</v>
      </c>
      <c r="P23" s="3"/>
      <c r="Q23" s="52">
        <f t="shared" si="4"/>
        <v>258030</v>
      </c>
      <c r="R23" s="48">
        <f t="shared" si="1"/>
        <v>258030</v>
      </c>
      <c r="S23" s="48">
        <f t="shared" si="2"/>
        <v>263898</v>
      </c>
      <c r="T23" s="49">
        <f t="shared" si="3"/>
        <v>263898</v>
      </c>
    </row>
    <row r="24" spans="2:20" ht="22.5" customHeight="1">
      <c r="B24" s="19" t="s">
        <v>80</v>
      </c>
      <c r="C24" s="53">
        <v>277165</v>
      </c>
      <c r="D24" s="53">
        <v>280315</v>
      </c>
      <c r="E24" s="53">
        <v>280315</v>
      </c>
      <c r="F24" s="53">
        <v>280315</v>
      </c>
      <c r="G24" s="53">
        <v>280315</v>
      </c>
      <c r="H24" s="53">
        <v>280315</v>
      </c>
      <c r="I24" s="53">
        <v>267030</v>
      </c>
      <c r="J24" s="53">
        <v>267030</v>
      </c>
      <c r="K24" s="53">
        <v>267030</v>
      </c>
      <c r="L24" s="53">
        <v>267030</v>
      </c>
      <c r="M24" s="53">
        <v>307030</v>
      </c>
      <c r="N24" s="53">
        <v>307030</v>
      </c>
      <c r="O24" s="12">
        <f t="shared" si="0"/>
        <v>3360920</v>
      </c>
      <c r="P24" s="3"/>
      <c r="Q24" s="52">
        <f t="shared" si="4"/>
        <v>837795</v>
      </c>
      <c r="R24" s="48">
        <f t="shared" si="1"/>
        <v>840945</v>
      </c>
      <c r="S24" s="48">
        <f t="shared" si="2"/>
        <v>801090</v>
      </c>
      <c r="T24" s="49">
        <f t="shared" si="3"/>
        <v>881090</v>
      </c>
    </row>
    <row r="25" spans="2:20" ht="22.5" customHeight="1">
      <c r="B25" s="19" t="s">
        <v>81</v>
      </c>
      <c r="C25" s="53">
        <v>5600</v>
      </c>
      <c r="D25" s="53">
        <v>2000</v>
      </c>
      <c r="E25" s="53"/>
      <c r="F25" s="53">
        <v>11370</v>
      </c>
      <c r="G25" s="53"/>
      <c r="H25" s="53">
        <v>2000</v>
      </c>
      <c r="I25" s="53">
        <v>2350</v>
      </c>
      <c r="J25" s="53"/>
      <c r="K25" s="53">
        <v>2500</v>
      </c>
      <c r="L25" s="53"/>
      <c r="M25" s="53">
        <v>1350</v>
      </c>
      <c r="N25" s="53">
        <v>5372</v>
      </c>
      <c r="O25" s="12">
        <f t="shared" si="0"/>
        <v>32542</v>
      </c>
      <c r="P25" s="3"/>
      <c r="Q25" s="52">
        <f t="shared" si="4"/>
        <v>7600</v>
      </c>
      <c r="R25" s="48">
        <f t="shared" si="1"/>
        <v>13370</v>
      </c>
      <c r="S25" s="48">
        <f t="shared" si="2"/>
        <v>4850</v>
      </c>
      <c r="T25" s="49">
        <f t="shared" si="3"/>
        <v>6722</v>
      </c>
    </row>
    <row r="26" spans="2:20" ht="22.5" customHeight="1">
      <c r="B26" s="19" t="s">
        <v>82</v>
      </c>
      <c r="C26" s="53">
        <v>371436.95</v>
      </c>
      <c r="D26" s="53">
        <v>251479</v>
      </c>
      <c r="E26" s="53">
        <v>244425</v>
      </c>
      <c r="F26" s="53">
        <v>551616</v>
      </c>
      <c r="G26" s="53">
        <v>699239.88</v>
      </c>
      <c r="H26" s="53">
        <v>651715</v>
      </c>
      <c r="I26" s="53">
        <v>382859</v>
      </c>
      <c r="J26" s="53">
        <v>306454</v>
      </c>
      <c r="K26" s="53">
        <v>482777.7</v>
      </c>
      <c r="L26" s="53">
        <v>942292</v>
      </c>
      <c r="M26" s="53">
        <v>451344</v>
      </c>
      <c r="N26" s="53">
        <v>876856</v>
      </c>
      <c r="O26" s="12">
        <f t="shared" si="0"/>
        <v>6212494.5300000003</v>
      </c>
      <c r="P26" s="3"/>
      <c r="Q26" s="52">
        <f t="shared" si="4"/>
        <v>867340.95</v>
      </c>
      <c r="R26" s="48">
        <f t="shared" si="1"/>
        <v>1902570.88</v>
      </c>
      <c r="S26" s="48">
        <f t="shared" si="2"/>
        <v>1172090.7</v>
      </c>
      <c r="T26" s="49">
        <f t="shared" si="3"/>
        <v>2270492</v>
      </c>
    </row>
    <row r="27" spans="2:20" ht="22.5" customHeight="1">
      <c r="B27" s="19" t="s">
        <v>83</v>
      </c>
      <c r="C27" s="53">
        <v>47330</v>
      </c>
      <c r="D27" s="53">
        <v>57430</v>
      </c>
      <c r="E27" s="53">
        <v>75413.5</v>
      </c>
      <c r="F27" s="53">
        <v>128147</v>
      </c>
      <c r="G27" s="53">
        <v>80460</v>
      </c>
      <c r="H27" s="53">
        <v>83165</v>
      </c>
      <c r="I27" s="53">
        <v>936065.2</v>
      </c>
      <c r="J27" s="53">
        <v>200960</v>
      </c>
      <c r="K27" s="53">
        <v>130738</v>
      </c>
      <c r="L27" s="53">
        <v>193155</v>
      </c>
      <c r="M27" s="53">
        <v>211980</v>
      </c>
      <c r="N27" s="53">
        <v>845439.18</v>
      </c>
      <c r="O27" s="12">
        <f t="shared" si="0"/>
        <v>2990282.8800000004</v>
      </c>
      <c r="P27" s="3"/>
      <c r="Q27" s="52">
        <f t="shared" si="4"/>
        <v>180173.5</v>
      </c>
      <c r="R27" s="48">
        <f t="shared" si="1"/>
        <v>291772</v>
      </c>
      <c r="S27" s="48">
        <f t="shared" si="2"/>
        <v>1267763.2</v>
      </c>
      <c r="T27" s="49">
        <f t="shared" si="3"/>
        <v>1250574.1800000002</v>
      </c>
    </row>
    <row r="28" spans="2:20" ht="22.5" customHeight="1">
      <c r="B28" s="19" t="s">
        <v>84</v>
      </c>
      <c r="C28" s="53">
        <v>278</v>
      </c>
      <c r="D28" s="53">
        <v>73360.36</v>
      </c>
      <c r="E28" s="53">
        <v>38678.47</v>
      </c>
      <c r="F28" s="53">
        <v>36413.46</v>
      </c>
      <c r="G28" s="53">
        <v>3085.03</v>
      </c>
      <c r="H28" s="53">
        <v>69074.25</v>
      </c>
      <c r="I28" s="53">
        <v>2767.3</v>
      </c>
      <c r="J28" s="53">
        <v>89676.55</v>
      </c>
      <c r="K28" s="53">
        <v>25570.73</v>
      </c>
      <c r="L28" s="53">
        <v>81497.179999999993</v>
      </c>
      <c r="M28" s="53">
        <v>47065</v>
      </c>
      <c r="N28" s="53">
        <v>23204.34</v>
      </c>
      <c r="O28" s="12">
        <f t="shared" si="0"/>
        <v>490670.67</v>
      </c>
      <c r="P28" s="3"/>
      <c r="Q28" s="52">
        <f t="shared" si="4"/>
        <v>112316.83</v>
      </c>
      <c r="R28" s="48">
        <f t="shared" si="1"/>
        <v>108572.73999999999</v>
      </c>
      <c r="S28" s="48">
        <f t="shared" si="2"/>
        <v>118014.58</v>
      </c>
      <c r="T28" s="49">
        <f t="shared" si="3"/>
        <v>151766.51999999999</v>
      </c>
    </row>
    <row r="29" spans="2:20" ht="22.5" customHeight="1">
      <c r="B29" s="19" t="s">
        <v>85</v>
      </c>
      <c r="C29" s="53"/>
      <c r="D29" s="53"/>
      <c r="E29" s="53">
        <v>50000</v>
      </c>
      <c r="F29" s="53"/>
      <c r="G29" s="53"/>
      <c r="H29" s="53"/>
      <c r="I29" s="53"/>
      <c r="J29" s="53">
        <v>1384000</v>
      </c>
      <c r="K29" s="53">
        <v>10000</v>
      </c>
      <c r="L29" s="53">
        <v>30000</v>
      </c>
      <c r="M29" s="53">
        <v>1384000</v>
      </c>
      <c r="N29" s="53">
        <v>210000</v>
      </c>
      <c r="O29" s="12">
        <f t="shared" si="0"/>
        <v>3068000</v>
      </c>
      <c r="P29" s="3"/>
      <c r="Q29" s="52">
        <f t="shared" si="4"/>
        <v>50000</v>
      </c>
      <c r="R29" s="48">
        <f t="shared" si="1"/>
        <v>0</v>
      </c>
      <c r="S29" s="48">
        <f t="shared" si="2"/>
        <v>1394000</v>
      </c>
      <c r="T29" s="49">
        <f>L29+M29+N29</f>
        <v>1624000</v>
      </c>
    </row>
    <row r="30" spans="2:20" ht="22.5" customHeight="1">
      <c r="B30" s="19" t="s">
        <v>86</v>
      </c>
      <c r="C30" s="53"/>
      <c r="D30" s="53">
        <v>64964.06</v>
      </c>
      <c r="E30" s="53"/>
      <c r="F30" s="53">
        <v>31335.08</v>
      </c>
      <c r="G30" s="53">
        <v>33405.1</v>
      </c>
      <c r="H30" s="53">
        <v>89065.919999999998</v>
      </c>
      <c r="I30" s="53"/>
      <c r="J30" s="53">
        <v>87955.56</v>
      </c>
      <c r="K30" s="53"/>
      <c r="L30" s="53">
        <v>4093.36</v>
      </c>
      <c r="M30" s="53"/>
      <c r="N30" s="53"/>
      <c r="O30" s="12">
        <f t="shared" si="0"/>
        <v>310819.07999999996</v>
      </c>
      <c r="P30" s="3"/>
      <c r="Q30" s="52">
        <f t="shared" si="4"/>
        <v>64964.06</v>
      </c>
      <c r="R30" s="48">
        <f t="shared" si="1"/>
        <v>153806.1</v>
      </c>
      <c r="S30" s="48">
        <f t="shared" si="2"/>
        <v>87955.56</v>
      </c>
      <c r="T30" s="49">
        <f t="shared" si="3"/>
        <v>4093.36</v>
      </c>
    </row>
    <row r="31" spans="2:20" ht="22.5" customHeight="1">
      <c r="B31" s="27" t="s">
        <v>87</v>
      </c>
      <c r="C31" s="54">
        <f>C32+C33</f>
        <v>0</v>
      </c>
      <c r="D31" s="54"/>
      <c r="E31" s="54"/>
      <c r="F31" s="54"/>
      <c r="G31" s="54"/>
      <c r="H31" s="54"/>
      <c r="I31" s="54">
        <f>I32+I33+I34</f>
        <v>22000</v>
      </c>
      <c r="J31" s="54">
        <f>J32+J33+J34</f>
        <v>17000</v>
      </c>
      <c r="K31" s="54">
        <f>K32+K33+K34</f>
        <v>39000</v>
      </c>
      <c r="L31" s="54">
        <f>L32+L33+L34</f>
        <v>0</v>
      </c>
      <c r="M31" s="54">
        <f>M32+M33+M34</f>
        <v>42000</v>
      </c>
      <c r="N31" s="54"/>
      <c r="O31" s="12">
        <f t="shared" si="0"/>
        <v>120000</v>
      </c>
      <c r="P31" s="3"/>
      <c r="Q31" s="52">
        <f t="shared" si="4"/>
        <v>0</v>
      </c>
      <c r="R31" s="48">
        <f t="shared" si="1"/>
        <v>0</v>
      </c>
      <c r="S31" s="48">
        <f t="shared" si="2"/>
        <v>78000</v>
      </c>
      <c r="T31" s="49">
        <f t="shared" si="3"/>
        <v>42000</v>
      </c>
    </row>
    <row r="32" spans="2:20" ht="22.5" customHeight="1">
      <c r="B32" s="19" t="s">
        <v>88</v>
      </c>
      <c r="C32" s="53"/>
      <c r="D32" s="53"/>
      <c r="E32" s="53"/>
      <c r="F32" s="53"/>
      <c r="G32" s="53"/>
      <c r="H32" s="53"/>
      <c r="I32" s="53">
        <v>22000</v>
      </c>
      <c r="J32" s="53">
        <v>17000</v>
      </c>
      <c r="K32" s="53">
        <v>39000</v>
      </c>
      <c r="L32" s="53"/>
      <c r="M32" s="53">
        <v>42000</v>
      </c>
      <c r="N32" s="53"/>
      <c r="O32" s="12">
        <f>C32+D32+E32+F32+G32+H32+I32+J32+K32+L32+M32+N32</f>
        <v>120000</v>
      </c>
      <c r="P32" s="3"/>
      <c r="Q32" s="52">
        <f t="shared" si="4"/>
        <v>0</v>
      </c>
      <c r="R32" s="48">
        <f t="shared" si="1"/>
        <v>0</v>
      </c>
      <c r="S32" s="48">
        <f t="shared" si="2"/>
        <v>78000</v>
      </c>
      <c r="T32" s="49">
        <f t="shared" si="3"/>
        <v>42000</v>
      </c>
    </row>
    <row r="33" spans="2:20" ht="22.5" customHeight="1">
      <c r="B33" s="19" t="s">
        <v>89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12">
        <f t="shared" si="0"/>
        <v>0</v>
      </c>
      <c r="P33" s="3"/>
      <c r="Q33" s="52">
        <f t="shared" si="4"/>
        <v>0</v>
      </c>
      <c r="R33" s="48">
        <f t="shared" si="1"/>
        <v>0</v>
      </c>
      <c r="S33" s="48">
        <f t="shared" si="2"/>
        <v>0</v>
      </c>
      <c r="T33" s="49">
        <f t="shared" si="3"/>
        <v>0</v>
      </c>
    </row>
    <row r="34" spans="2:20" ht="22.5" customHeight="1">
      <c r="B34" s="19" t="s">
        <v>90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12">
        <f t="shared" si="0"/>
        <v>0</v>
      </c>
      <c r="P34" s="3"/>
      <c r="Q34" s="52">
        <f t="shared" si="4"/>
        <v>0</v>
      </c>
      <c r="R34" s="48">
        <f t="shared" si="1"/>
        <v>0</v>
      </c>
      <c r="S34" s="48">
        <f t="shared" si="2"/>
        <v>0</v>
      </c>
      <c r="T34" s="49">
        <f t="shared" si="3"/>
        <v>0</v>
      </c>
    </row>
    <row r="35" spans="2:20" ht="22.5" customHeight="1">
      <c r="B35" s="27" t="s">
        <v>91</v>
      </c>
      <c r="C35" s="55">
        <f>C36+C37</f>
        <v>0</v>
      </c>
      <c r="D35" s="55"/>
      <c r="E35" s="55"/>
      <c r="F35" s="55"/>
      <c r="G35" s="55"/>
      <c r="H35" s="55"/>
      <c r="I35" s="55"/>
      <c r="J35" s="55">
        <f>J36+J37</f>
        <v>371000</v>
      </c>
      <c r="K35" s="55">
        <f>K36+K37</f>
        <v>498000</v>
      </c>
      <c r="L35" s="55">
        <f>L36+L37</f>
        <v>500000</v>
      </c>
      <c r="M35" s="55"/>
      <c r="N35" s="55"/>
      <c r="O35" s="12">
        <f t="shared" si="0"/>
        <v>1369000</v>
      </c>
      <c r="P35" s="3"/>
      <c r="Q35" s="52">
        <f t="shared" si="4"/>
        <v>0</v>
      </c>
      <c r="R35" s="48">
        <f t="shared" si="1"/>
        <v>0</v>
      </c>
      <c r="S35" s="48">
        <f t="shared" si="2"/>
        <v>869000</v>
      </c>
      <c r="T35" s="49">
        <f t="shared" si="3"/>
        <v>500000</v>
      </c>
    </row>
    <row r="36" spans="2:20" ht="22.5" customHeight="1">
      <c r="B36" s="19" t="s">
        <v>92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12">
        <f t="shared" si="0"/>
        <v>0</v>
      </c>
      <c r="P36" s="3"/>
      <c r="Q36" s="52">
        <f t="shared" si="4"/>
        <v>0</v>
      </c>
      <c r="R36" s="48">
        <f t="shared" si="1"/>
        <v>0</v>
      </c>
      <c r="S36" s="48">
        <f t="shared" si="2"/>
        <v>0</v>
      </c>
      <c r="T36" s="49">
        <f t="shared" si="3"/>
        <v>0</v>
      </c>
    </row>
    <row r="37" spans="2:20" ht="22.5" customHeight="1">
      <c r="B37" s="19" t="s">
        <v>93</v>
      </c>
      <c r="C37" s="53"/>
      <c r="D37" s="53"/>
      <c r="E37" s="53"/>
      <c r="F37" s="53"/>
      <c r="G37" s="53"/>
      <c r="H37" s="53"/>
      <c r="I37" s="53"/>
      <c r="J37" s="53">
        <v>371000</v>
      </c>
      <c r="K37" s="53">
        <v>498000</v>
      </c>
      <c r="L37" s="53">
        <v>500000</v>
      </c>
      <c r="M37" s="53"/>
      <c r="N37" s="53"/>
      <c r="O37" s="12">
        <f t="shared" si="0"/>
        <v>1369000</v>
      </c>
      <c r="P37" s="3"/>
      <c r="Q37" s="52">
        <f t="shared" si="4"/>
        <v>0</v>
      </c>
      <c r="R37" s="48">
        <f t="shared" si="1"/>
        <v>0</v>
      </c>
      <c r="S37" s="48">
        <f t="shared" si="2"/>
        <v>869000</v>
      </c>
      <c r="T37" s="49">
        <f t="shared" si="3"/>
        <v>500000</v>
      </c>
    </row>
    <row r="38" spans="2:20" ht="22.5" customHeight="1">
      <c r="B38" s="50" t="s">
        <v>94</v>
      </c>
      <c r="C38" s="51">
        <f>C39+C40+C41</f>
        <v>0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12">
        <f>C38+D38+E38+F38+G38+H38+I38+J38+K38+L38+M38+N38</f>
        <v>0</v>
      </c>
      <c r="P38" s="3"/>
      <c r="Q38" s="52">
        <f t="shared" si="4"/>
        <v>0</v>
      </c>
      <c r="R38" s="48">
        <f t="shared" si="1"/>
        <v>0</v>
      </c>
      <c r="S38" s="48">
        <f t="shared" si="2"/>
        <v>0</v>
      </c>
      <c r="T38" s="49">
        <f>L38+M38+N38</f>
        <v>0</v>
      </c>
    </row>
    <row r="39" spans="2:20" ht="22.5" customHeight="1">
      <c r="B39" s="56" t="s">
        <v>95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12">
        <f t="shared" si="0"/>
        <v>0</v>
      </c>
      <c r="P39" s="3"/>
      <c r="Q39" s="52">
        <f t="shared" si="4"/>
        <v>0</v>
      </c>
      <c r="R39" s="48">
        <f t="shared" si="1"/>
        <v>0</v>
      </c>
      <c r="S39" s="48">
        <f t="shared" si="2"/>
        <v>0</v>
      </c>
      <c r="T39" s="49">
        <f t="shared" si="3"/>
        <v>0</v>
      </c>
    </row>
    <row r="40" spans="2:20" ht="22.5" customHeight="1">
      <c r="B40" s="56" t="s">
        <v>96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2">
        <f t="shared" si="0"/>
        <v>0</v>
      </c>
      <c r="P40" s="3"/>
      <c r="Q40" s="52">
        <f t="shared" si="4"/>
        <v>0</v>
      </c>
      <c r="R40" s="48">
        <f t="shared" si="1"/>
        <v>0</v>
      </c>
      <c r="S40" s="48">
        <f t="shared" si="2"/>
        <v>0</v>
      </c>
      <c r="T40" s="49">
        <f t="shared" si="3"/>
        <v>0</v>
      </c>
    </row>
    <row r="41" spans="2:20" ht="22.5" customHeight="1">
      <c r="B41" s="19" t="s">
        <v>97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12">
        <f t="shared" si="0"/>
        <v>0</v>
      </c>
      <c r="P41" s="3"/>
      <c r="Q41" s="52">
        <f t="shared" si="4"/>
        <v>0</v>
      </c>
      <c r="R41" s="48">
        <f t="shared" si="1"/>
        <v>0</v>
      </c>
      <c r="S41" s="48">
        <f t="shared" si="2"/>
        <v>0</v>
      </c>
      <c r="T41" s="49">
        <f t="shared" si="3"/>
        <v>0</v>
      </c>
    </row>
    <row r="42" spans="2:20" ht="22.5" customHeight="1">
      <c r="B42" s="27" t="s">
        <v>98</v>
      </c>
      <c r="C42" s="55">
        <f>C43+C44+C45+C46</f>
        <v>0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12">
        <f t="shared" si="0"/>
        <v>0</v>
      </c>
      <c r="P42" s="3"/>
      <c r="Q42" s="52">
        <f t="shared" si="4"/>
        <v>0</v>
      </c>
      <c r="R42" s="48">
        <f t="shared" si="1"/>
        <v>0</v>
      </c>
      <c r="S42" s="48">
        <f t="shared" si="2"/>
        <v>0</v>
      </c>
      <c r="T42" s="49">
        <f t="shared" si="3"/>
        <v>0</v>
      </c>
    </row>
    <row r="43" spans="2:20" ht="22.5" customHeight="1">
      <c r="B43" s="19" t="s">
        <v>99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12">
        <f t="shared" si="0"/>
        <v>0</v>
      </c>
      <c r="P43" s="3"/>
      <c r="Q43" s="52">
        <f t="shared" si="4"/>
        <v>0</v>
      </c>
      <c r="R43" s="48">
        <f t="shared" si="1"/>
        <v>0</v>
      </c>
      <c r="S43" s="48">
        <f t="shared" si="2"/>
        <v>0</v>
      </c>
      <c r="T43" s="49">
        <f t="shared" si="3"/>
        <v>0</v>
      </c>
    </row>
    <row r="44" spans="2:20" ht="22.5" customHeight="1">
      <c r="B44" s="19" t="s">
        <v>100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12">
        <f>C44+D44+E44+F44+G44+H44+I44+J44+K44+L44+M44+N44</f>
        <v>0</v>
      </c>
      <c r="P44" s="3"/>
      <c r="Q44" s="52">
        <f t="shared" si="4"/>
        <v>0</v>
      </c>
      <c r="R44" s="48">
        <f t="shared" si="1"/>
        <v>0</v>
      </c>
      <c r="S44" s="48">
        <f t="shared" si="2"/>
        <v>0</v>
      </c>
      <c r="T44" s="49">
        <f t="shared" si="3"/>
        <v>0</v>
      </c>
    </row>
    <row r="45" spans="2:20" ht="22.5" customHeight="1">
      <c r="B45" s="19" t="s">
        <v>101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2">
        <f t="shared" si="0"/>
        <v>0</v>
      </c>
      <c r="P45" s="3"/>
      <c r="Q45" s="52">
        <f t="shared" si="4"/>
        <v>0</v>
      </c>
      <c r="R45" s="48">
        <f t="shared" si="1"/>
        <v>0</v>
      </c>
      <c r="S45" s="48">
        <f t="shared" si="2"/>
        <v>0</v>
      </c>
      <c r="T45" s="49">
        <f t="shared" si="3"/>
        <v>0</v>
      </c>
    </row>
    <row r="46" spans="2:20" ht="22.5" customHeight="1">
      <c r="B46" s="19" t="s">
        <v>102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12">
        <f t="shared" si="0"/>
        <v>0</v>
      </c>
      <c r="P46" s="3"/>
      <c r="Q46" s="52">
        <f t="shared" si="4"/>
        <v>0</v>
      </c>
      <c r="R46" s="48">
        <f t="shared" si="1"/>
        <v>0</v>
      </c>
      <c r="S46" s="48">
        <f t="shared" si="2"/>
        <v>0</v>
      </c>
      <c r="T46" s="49">
        <f t="shared" si="3"/>
        <v>0</v>
      </c>
    </row>
    <row r="47" spans="2:20" ht="22.5" customHeight="1">
      <c r="B47" s="27" t="s">
        <v>145</v>
      </c>
      <c r="C47" s="55">
        <f>C48+C49+C50+C51+C52+C53+C54+C55+C56</f>
        <v>880034.8</v>
      </c>
      <c r="D47" s="55">
        <f>D48+D49+D50+D51+D52+D53+D54+D55+D56</f>
        <v>621069.65</v>
      </c>
      <c r="E47" s="55">
        <f>E48+E49+E50+E51+E52+E53+E54+E55+E56</f>
        <v>64996.310000000005</v>
      </c>
      <c r="F47" s="55">
        <f t="shared" ref="F47:H47" si="6">F48+F49+F50+F51+F52+F53+F54+F55+F56</f>
        <v>76023.08</v>
      </c>
      <c r="G47" s="55">
        <f t="shared" si="6"/>
        <v>327849.83999999997</v>
      </c>
      <c r="H47" s="55">
        <f t="shared" si="6"/>
        <v>287101.7</v>
      </c>
      <c r="I47" s="55">
        <f>I48+I49+I50+I51+I52+I53+I54+I55+I56+I57+I58+I59</f>
        <v>64027.360000000001</v>
      </c>
      <c r="J47" s="55">
        <f>J48+J49+J50+J51+J52+J53+J54+J55+J56+J57+J58+J59</f>
        <v>19839.41</v>
      </c>
      <c r="K47" s="55">
        <f>K48+K49+K50+K51+K52+K53+K54+K55+K56+K57+K58+K59</f>
        <v>415811.94</v>
      </c>
      <c r="L47" s="55">
        <f>L48+L49+L50+L51+L52+L53+L54+L55+L56+L57+L58+L59</f>
        <v>134022.94</v>
      </c>
      <c r="M47" s="55">
        <f>M48+M49+M50+M51+M52+M53+M54+M55+M56+M57+M58+M59</f>
        <v>129190.95999999999</v>
      </c>
      <c r="N47" s="55">
        <f>N48+N49+N50+N51+N52+N53+N54+N55+N56+N57+N58+N59+N60+N61+N62+N63+N64+N65</f>
        <v>203334.48</v>
      </c>
      <c r="O47" s="12">
        <f t="shared" si="0"/>
        <v>3223302.47</v>
      </c>
      <c r="P47" s="3"/>
      <c r="Q47" s="52">
        <f t="shared" si="4"/>
        <v>1566100.7600000002</v>
      </c>
      <c r="R47" s="48">
        <f t="shared" si="1"/>
        <v>690974.62</v>
      </c>
      <c r="S47" s="48">
        <f t="shared" si="2"/>
        <v>499678.71</v>
      </c>
      <c r="T47" s="49">
        <f t="shared" si="3"/>
        <v>466548.38</v>
      </c>
    </row>
    <row r="48" spans="2:20" ht="22.5" customHeight="1">
      <c r="B48" s="76" t="s">
        <v>147</v>
      </c>
      <c r="C48" s="53">
        <v>847690</v>
      </c>
      <c r="D48" s="53">
        <v>26610</v>
      </c>
      <c r="E48" s="53">
        <v>5360</v>
      </c>
      <c r="F48" s="53"/>
      <c r="G48" s="53"/>
      <c r="H48" s="53"/>
      <c r="I48" s="53"/>
      <c r="J48" s="53"/>
      <c r="K48" s="53"/>
      <c r="L48" s="53"/>
      <c r="M48" s="53"/>
      <c r="N48" s="53"/>
      <c r="O48" s="12">
        <f>C48+D48+E48+F48+G48+H48+I48+J48+K48+L48+M48+N48</f>
        <v>879660</v>
      </c>
      <c r="P48" s="3"/>
      <c r="Q48" s="52">
        <f t="shared" si="4"/>
        <v>879660</v>
      </c>
      <c r="R48" s="48">
        <f t="shared" si="1"/>
        <v>0</v>
      </c>
      <c r="S48" s="48">
        <f t="shared" si="2"/>
        <v>0</v>
      </c>
      <c r="T48" s="49">
        <f t="shared" si="3"/>
        <v>0</v>
      </c>
    </row>
    <row r="49" spans="2:20" ht="22.5" customHeight="1">
      <c r="B49" s="76" t="s">
        <v>148</v>
      </c>
      <c r="C49" s="53">
        <v>856.8</v>
      </c>
      <c r="D49" s="53">
        <v>856.8</v>
      </c>
      <c r="E49" s="53">
        <v>856.8</v>
      </c>
      <c r="F49" s="53">
        <v>856.8</v>
      </c>
      <c r="G49" s="53">
        <v>856.8</v>
      </c>
      <c r="H49" s="53">
        <v>856.8</v>
      </c>
      <c r="I49" s="53">
        <v>856.8</v>
      </c>
      <c r="J49" s="53">
        <v>890.4</v>
      </c>
      <c r="K49" s="53">
        <v>890.4</v>
      </c>
      <c r="L49" s="53">
        <v>890.4</v>
      </c>
      <c r="M49" s="53">
        <v>890.4</v>
      </c>
      <c r="N49" s="53">
        <v>890.4</v>
      </c>
      <c r="O49" s="12">
        <f t="shared" si="0"/>
        <v>10449.599999999999</v>
      </c>
      <c r="P49" s="3"/>
      <c r="Q49" s="52">
        <f t="shared" si="4"/>
        <v>2570.3999999999996</v>
      </c>
      <c r="R49" s="48">
        <f t="shared" si="1"/>
        <v>2570.3999999999996</v>
      </c>
      <c r="S49" s="48">
        <f t="shared" si="2"/>
        <v>2637.6</v>
      </c>
      <c r="T49" s="49">
        <f t="shared" si="3"/>
        <v>2671.2</v>
      </c>
    </row>
    <row r="50" spans="2:20" ht="22.5" customHeight="1">
      <c r="B50" s="76" t="s">
        <v>149</v>
      </c>
      <c r="C50" s="53"/>
      <c r="D50" s="53">
        <v>49184</v>
      </c>
      <c r="E50" s="53">
        <v>13500</v>
      </c>
      <c r="F50" s="53">
        <v>59816</v>
      </c>
      <c r="G50" s="53">
        <v>149000</v>
      </c>
      <c r="H50" s="53">
        <v>237236</v>
      </c>
      <c r="I50" s="53"/>
      <c r="J50" s="53"/>
      <c r="K50" s="53">
        <v>315900</v>
      </c>
      <c r="L50" s="53">
        <v>80782</v>
      </c>
      <c r="M50" s="53">
        <v>61880</v>
      </c>
      <c r="N50" s="53">
        <v>26300</v>
      </c>
      <c r="O50" s="12">
        <f t="shared" si="0"/>
        <v>993598</v>
      </c>
      <c r="P50" s="3"/>
      <c r="Q50" s="52">
        <f t="shared" si="4"/>
        <v>62684</v>
      </c>
      <c r="R50" s="48">
        <f t="shared" si="1"/>
        <v>446052</v>
      </c>
      <c r="S50" s="48">
        <f t="shared" si="2"/>
        <v>315900</v>
      </c>
      <c r="T50" s="49">
        <f>L50+M50+N50</f>
        <v>168962</v>
      </c>
    </row>
    <row r="51" spans="2:20" ht="22.5" customHeight="1">
      <c r="B51" s="76" t="s">
        <v>150</v>
      </c>
      <c r="C51" s="53">
        <v>31488</v>
      </c>
      <c r="D51" s="53"/>
      <c r="E51" s="53">
        <v>29988</v>
      </c>
      <c r="F51" s="53"/>
      <c r="G51" s="53"/>
      <c r="H51" s="53">
        <v>29988</v>
      </c>
      <c r="I51" s="53"/>
      <c r="J51" s="53"/>
      <c r="K51" s="53">
        <v>31164</v>
      </c>
      <c r="L51" s="53">
        <v>31164</v>
      </c>
      <c r="M51" s="53">
        <v>31164</v>
      </c>
      <c r="N51" s="53">
        <v>13804</v>
      </c>
      <c r="O51" s="12">
        <f t="shared" si="0"/>
        <v>198760</v>
      </c>
      <c r="P51" s="3"/>
      <c r="Q51" s="52">
        <f t="shared" si="4"/>
        <v>61476</v>
      </c>
      <c r="R51" s="48">
        <f t="shared" si="1"/>
        <v>29988</v>
      </c>
      <c r="S51" s="48">
        <f t="shared" si="2"/>
        <v>31164</v>
      </c>
      <c r="T51" s="49">
        <f t="shared" si="3"/>
        <v>76132</v>
      </c>
    </row>
    <row r="52" spans="2:20" ht="22.5" customHeight="1">
      <c r="B52" s="76" t="s">
        <v>151</v>
      </c>
      <c r="C52" s="53"/>
      <c r="D52" s="53">
        <v>10702.38</v>
      </c>
      <c r="E52" s="53">
        <v>1792.51</v>
      </c>
      <c r="F52" s="53">
        <v>1851.28</v>
      </c>
      <c r="G52" s="53">
        <v>3240.79</v>
      </c>
      <c r="H52" s="53">
        <v>5521.9</v>
      </c>
      <c r="I52" s="53">
        <v>4021.56</v>
      </c>
      <c r="J52" s="53">
        <v>3714.01</v>
      </c>
      <c r="K52" s="53">
        <v>6772.54</v>
      </c>
      <c r="L52" s="53">
        <v>8351.5400000000009</v>
      </c>
      <c r="M52" s="53">
        <v>13221.56</v>
      </c>
      <c r="N52" s="53">
        <v>13681.08</v>
      </c>
      <c r="O52" s="12">
        <f t="shared" si="0"/>
        <v>72871.149999999994</v>
      </c>
      <c r="P52" s="3"/>
      <c r="Q52" s="52">
        <f t="shared" si="4"/>
        <v>12494.89</v>
      </c>
      <c r="R52" s="48">
        <f t="shared" si="1"/>
        <v>10613.97</v>
      </c>
      <c r="S52" s="48">
        <f t="shared" si="2"/>
        <v>14508.11</v>
      </c>
      <c r="T52" s="49">
        <f t="shared" si="3"/>
        <v>35254.18</v>
      </c>
    </row>
    <row r="53" spans="2:20" ht="22.5" customHeight="1">
      <c r="B53" s="76" t="s">
        <v>152</v>
      </c>
      <c r="C53" s="53"/>
      <c r="D53" s="53">
        <v>13441</v>
      </c>
      <c r="E53" s="53">
        <v>13499</v>
      </c>
      <c r="F53" s="53">
        <v>13499</v>
      </c>
      <c r="G53" s="53">
        <v>13499</v>
      </c>
      <c r="H53" s="53">
        <v>13499</v>
      </c>
      <c r="I53" s="53">
        <v>13499</v>
      </c>
      <c r="J53" s="53">
        <v>12835</v>
      </c>
      <c r="K53" s="53">
        <v>12835</v>
      </c>
      <c r="L53" s="53">
        <v>12835</v>
      </c>
      <c r="M53" s="53">
        <v>12835</v>
      </c>
      <c r="N53" s="53">
        <v>29670</v>
      </c>
      <c r="O53" s="12">
        <f t="shared" si="0"/>
        <v>161946</v>
      </c>
      <c r="P53" s="3"/>
      <c r="Q53" s="52">
        <f t="shared" si="4"/>
        <v>26940</v>
      </c>
      <c r="R53" s="48">
        <f t="shared" si="1"/>
        <v>40497</v>
      </c>
      <c r="S53" s="48">
        <f t="shared" si="2"/>
        <v>39169</v>
      </c>
      <c r="T53" s="49">
        <f t="shared" si="3"/>
        <v>55340</v>
      </c>
    </row>
    <row r="54" spans="2:20" ht="22.5" customHeight="1">
      <c r="B54" s="76" t="s">
        <v>153</v>
      </c>
      <c r="C54" s="53"/>
      <c r="D54" s="53">
        <v>520275.47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12">
        <f>C54+D54+E54+F54+G54+H54+I54+J54+K54+L54+M54+N54</f>
        <v>520275.47</v>
      </c>
      <c r="P54" s="3"/>
      <c r="Q54" s="52">
        <f t="shared" si="4"/>
        <v>520275.47</v>
      </c>
      <c r="R54" s="48">
        <f t="shared" si="1"/>
        <v>0</v>
      </c>
      <c r="S54" s="48">
        <f t="shared" si="2"/>
        <v>0</v>
      </c>
      <c r="T54" s="49">
        <f t="shared" si="3"/>
        <v>0</v>
      </c>
    </row>
    <row r="55" spans="2:20" ht="22.5" customHeight="1">
      <c r="B55" s="76" t="s">
        <v>154</v>
      </c>
      <c r="C55" s="53"/>
      <c r="D55" s="53"/>
      <c r="E55" s="53"/>
      <c r="F55" s="53"/>
      <c r="G55" s="53">
        <v>160293.25</v>
      </c>
      <c r="H55" s="53"/>
      <c r="I55" s="53"/>
      <c r="J55" s="53"/>
      <c r="K55" s="53"/>
      <c r="L55" s="53"/>
      <c r="M55" s="53"/>
      <c r="N55" s="53"/>
      <c r="O55" s="12">
        <f t="shared" si="0"/>
        <v>160293.25</v>
      </c>
      <c r="P55" s="3"/>
      <c r="Q55" s="52">
        <f t="shared" si="4"/>
        <v>0</v>
      </c>
      <c r="R55" s="48">
        <f t="shared" si="1"/>
        <v>160293.25</v>
      </c>
      <c r="S55" s="48">
        <f t="shared" si="2"/>
        <v>0</v>
      </c>
      <c r="T55" s="49">
        <f t="shared" si="3"/>
        <v>0</v>
      </c>
    </row>
    <row r="56" spans="2:20" ht="22.5" customHeight="1">
      <c r="B56" s="77" t="s">
        <v>155</v>
      </c>
      <c r="C56" s="53"/>
      <c r="D56" s="53"/>
      <c r="E56" s="53"/>
      <c r="F56" s="53"/>
      <c r="G56" s="53">
        <v>960</v>
      </c>
      <c r="H56" s="53"/>
      <c r="I56" s="53"/>
      <c r="J56" s="53"/>
      <c r="K56" s="53"/>
      <c r="L56" s="53"/>
      <c r="M56" s="53"/>
      <c r="N56" s="53"/>
      <c r="O56" s="12">
        <f t="shared" si="0"/>
        <v>960</v>
      </c>
      <c r="P56" s="3"/>
      <c r="Q56" s="52">
        <f t="shared" si="4"/>
        <v>0</v>
      </c>
      <c r="R56" s="48">
        <f t="shared" si="1"/>
        <v>960</v>
      </c>
      <c r="S56" s="48">
        <f t="shared" si="2"/>
        <v>0</v>
      </c>
      <c r="T56" s="49">
        <f t="shared" si="3"/>
        <v>0</v>
      </c>
    </row>
    <row r="57" spans="2:20" ht="22.5" customHeight="1">
      <c r="B57" s="77" t="s">
        <v>158</v>
      </c>
      <c r="C57" s="82"/>
      <c r="D57" s="82"/>
      <c r="E57" s="82"/>
      <c r="F57" s="82"/>
      <c r="G57" s="82"/>
      <c r="H57" s="82"/>
      <c r="I57" s="82">
        <v>45650</v>
      </c>
      <c r="J57" s="82"/>
      <c r="K57" s="82">
        <v>48250</v>
      </c>
      <c r="L57" s="82"/>
      <c r="M57" s="82">
        <v>9200</v>
      </c>
      <c r="N57" s="82"/>
      <c r="O57" s="12">
        <f t="shared" si="0"/>
        <v>103100</v>
      </c>
      <c r="P57" s="3"/>
      <c r="Q57" s="52"/>
      <c r="R57" s="48"/>
      <c r="S57" s="48">
        <f t="shared" si="2"/>
        <v>93900</v>
      </c>
      <c r="T57" s="49">
        <f t="shared" si="3"/>
        <v>9200</v>
      </c>
    </row>
    <row r="58" spans="2:20" ht="22.5" customHeight="1">
      <c r="B58" s="77" t="s">
        <v>159</v>
      </c>
      <c r="C58" s="82"/>
      <c r="D58" s="82"/>
      <c r="E58" s="82"/>
      <c r="F58" s="82"/>
      <c r="G58" s="82"/>
      <c r="H58" s="82"/>
      <c r="I58" s="82"/>
      <c r="J58" s="82">
        <v>2400</v>
      </c>
      <c r="K58" s="82"/>
      <c r="L58" s="82"/>
      <c r="M58" s="82"/>
      <c r="N58" s="82"/>
      <c r="O58" s="12">
        <f t="shared" si="0"/>
        <v>2400</v>
      </c>
      <c r="P58" s="3"/>
      <c r="Q58" s="52"/>
      <c r="R58" s="48"/>
      <c r="S58" s="48">
        <f t="shared" si="2"/>
        <v>2400</v>
      </c>
      <c r="T58" s="49">
        <f t="shared" si="3"/>
        <v>0</v>
      </c>
    </row>
    <row r="59" spans="2:20" ht="22.5" customHeight="1">
      <c r="B59" s="77" t="s">
        <v>167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>
        <v>40775</v>
      </c>
      <c r="O59" s="12">
        <f t="shared" si="0"/>
        <v>40775</v>
      </c>
      <c r="P59" s="3"/>
      <c r="Q59" s="52"/>
      <c r="R59" s="48"/>
      <c r="S59" s="48">
        <f t="shared" si="2"/>
        <v>0</v>
      </c>
      <c r="T59" s="49">
        <f t="shared" si="3"/>
        <v>40775</v>
      </c>
    </row>
    <row r="60" spans="2:20" ht="22.5" customHeight="1">
      <c r="B60" s="77" t="s">
        <v>168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>
        <v>3544</v>
      </c>
      <c r="O60" s="12">
        <f>C60+D60+E60+F60+G60+H60+I60+J60+K60+L60+M60+N60</f>
        <v>3544</v>
      </c>
      <c r="P60" s="3"/>
      <c r="Q60" s="52"/>
      <c r="R60" s="48"/>
      <c r="S60" s="48"/>
      <c r="T60" s="49">
        <f>L60+M60+N60</f>
        <v>3544</v>
      </c>
    </row>
    <row r="61" spans="2:20" ht="22.5" customHeight="1">
      <c r="B61" s="77" t="s">
        <v>169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>
        <v>19226</v>
      </c>
      <c r="O61" s="12">
        <f t="shared" si="0"/>
        <v>19226</v>
      </c>
      <c r="P61" s="3"/>
      <c r="Q61" s="52"/>
      <c r="R61" s="48"/>
      <c r="S61" s="48"/>
      <c r="T61" s="49">
        <f t="shared" si="3"/>
        <v>19226</v>
      </c>
    </row>
    <row r="62" spans="2:20" ht="22.5" customHeight="1">
      <c r="B62" s="77" t="s">
        <v>170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>
        <v>18510</v>
      </c>
      <c r="O62" s="12">
        <f t="shared" si="0"/>
        <v>18510</v>
      </c>
      <c r="P62" s="3"/>
      <c r="Q62" s="52"/>
      <c r="R62" s="48"/>
      <c r="S62" s="48"/>
      <c r="T62" s="49">
        <f t="shared" si="3"/>
        <v>18510</v>
      </c>
    </row>
    <row r="63" spans="2:20" ht="22.5" customHeight="1">
      <c r="B63" s="77" t="s">
        <v>171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>
        <v>1000</v>
      </c>
      <c r="O63" s="12">
        <f t="shared" si="0"/>
        <v>1000</v>
      </c>
      <c r="P63" s="3"/>
      <c r="Q63" s="52"/>
      <c r="R63" s="48"/>
      <c r="S63" s="48"/>
      <c r="T63" s="49">
        <f t="shared" si="3"/>
        <v>1000</v>
      </c>
    </row>
    <row r="64" spans="2:20" ht="22.5" customHeight="1">
      <c r="B64" s="77" t="s">
        <v>172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>
        <v>13804</v>
      </c>
      <c r="O64" s="12">
        <f t="shared" si="0"/>
        <v>13804</v>
      </c>
      <c r="P64" s="3"/>
      <c r="Q64" s="52"/>
      <c r="R64" s="48"/>
      <c r="S64" s="48"/>
      <c r="T64" s="49">
        <f t="shared" si="3"/>
        <v>13804</v>
      </c>
    </row>
    <row r="65" spans="2:20" ht="22.5" customHeight="1">
      <c r="B65" s="77" t="s">
        <v>173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>
        <v>22130</v>
      </c>
      <c r="O65" s="12">
        <f t="shared" si="0"/>
        <v>22130</v>
      </c>
      <c r="P65" s="3"/>
      <c r="Q65" s="52"/>
      <c r="R65" s="48"/>
      <c r="S65" s="48"/>
      <c r="T65" s="49">
        <f t="shared" si="3"/>
        <v>22130</v>
      </c>
    </row>
    <row r="66" spans="2:20" ht="27" customHeight="1" thickBot="1">
      <c r="B66" s="57" t="s">
        <v>146</v>
      </c>
      <c r="C66" s="78">
        <f>C8+C21+C31+C35+C42+C47</f>
        <v>2502204.75</v>
      </c>
      <c r="D66" s="78">
        <f>D8+D21+D31+D35+D38+D47</f>
        <v>2732235.07</v>
      </c>
      <c r="E66" s="78">
        <f>E8+E21+E31+E35+E38+E47</f>
        <v>1708605.75</v>
      </c>
      <c r="F66" s="78">
        <f t="shared" ref="F66:O66" si="7">F8+F21+F31+F35+F38+F47</f>
        <v>2056694.62</v>
      </c>
      <c r="G66" s="78">
        <f t="shared" si="7"/>
        <v>2336841.85</v>
      </c>
      <c r="H66" s="78">
        <f t="shared" si="7"/>
        <v>2353549.87</v>
      </c>
      <c r="I66" s="78">
        <f t="shared" si="7"/>
        <v>2668756.86</v>
      </c>
      <c r="J66" s="78">
        <f t="shared" si="7"/>
        <v>3723566.52</v>
      </c>
      <c r="K66" s="78">
        <f t="shared" si="7"/>
        <v>2810287.3699999996</v>
      </c>
      <c r="L66" s="78">
        <f t="shared" si="7"/>
        <v>3114526.48</v>
      </c>
      <c r="M66" s="78">
        <f t="shared" si="7"/>
        <v>3989172.96</v>
      </c>
      <c r="N66" s="78">
        <f t="shared" si="7"/>
        <v>3423352</v>
      </c>
      <c r="O66" s="78">
        <f t="shared" si="7"/>
        <v>33419794.099999994</v>
      </c>
      <c r="P66" s="3"/>
      <c r="Q66" s="52">
        <f t="shared" si="4"/>
        <v>6943045.5700000003</v>
      </c>
      <c r="R66" s="48">
        <f t="shared" si="1"/>
        <v>6747086.3400000008</v>
      </c>
      <c r="S66" s="48">
        <f t="shared" si="2"/>
        <v>9202610.75</v>
      </c>
      <c r="T66" s="103">
        <f t="shared" si="3"/>
        <v>10527051.439999999</v>
      </c>
    </row>
    <row r="68" spans="2:20" ht="22.5" customHeight="1">
      <c r="B68" s="83" t="s">
        <v>68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2:20" ht="22.5" customHeight="1">
      <c r="B69" s="93" t="s">
        <v>103</v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</row>
  </sheetData>
  <mergeCells count="8">
    <mergeCell ref="B68:S68"/>
    <mergeCell ref="B69:S69"/>
    <mergeCell ref="B1:T1"/>
    <mergeCell ref="B2:S2"/>
    <mergeCell ref="B3:S3"/>
    <mergeCell ref="B4:S4"/>
    <mergeCell ref="B6:B7"/>
    <mergeCell ref="C6:O6"/>
  </mergeCells>
  <pageMargins left="0.9055118110236221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CR11"/>
  <sheetViews>
    <sheetView tabSelected="1" view="pageBreakPreview" topLeftCell="C4" zoomScale="110" zoomScaleNormal="100" zoomScaleSheetLayoutView="110" workbookViewId="0">
      <selection activeCell="M10" sqref="M10"/>
    </sheetView>
  </sheetViews>
  <sheetFormatPr defaultRowHeight="14.25"/>
  <cols>
    <col min="1" max="1" width="21.375" customWidth="1"/>
    <col min="2" max="2" width="13.125" customWidth="1"/>
    <col min="3" max="3" width="12.75" customWidth="1"/>
    <col min="4" max="4" width="13.5" customWidth="1"/>
    <col min="5" max="5" width="12.5" customWidth="1"/>
    <col min="6" max="7" width="13.25" customWidth="1"/>
    <col min="8" max="13" width="12.625" customWidth="1"/>
    <col min="14" max="96" width="9" style="59"/>
  </cols>
  <sheetData>
    <row r="1" spans="1:96" ht="29.25" customHeight="1">
      <c r="A1" s="96" t="s">
        <v>104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58"/>
      <c r="O1" s="58"/>
      <c r="P1" s="58"/>
      <c r="Q1" s="58"/>
      <c r="R1" s="58"/>
      <c r="S1" s="58"/>
      <c r="T1" s="58"/>
    </row>
    <row r="2" spans="1:96" ht="27.75">
      <c r="A2" s="97" t="s">
        <v>156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96" ht="15.75">
      <c r="A3" s="99" t="s">
        <v>110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96" ht="1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96" ht="15" customHeight="1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96" s="63" customFormat="1" ht="24">
      <c r="A6" s="101" t="s">
        <v>105</v>
      </c>
      <c r="B6" s="102" t="s">
        <v>106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</row>
    <row r="7" spans="1:96" s="63" customFormat="1" ht="24">
      <c r="A7" s="101"/>
      <c r="B7" s="64" t="s">
        <v>3</v>
      </c>
      <c r="C7" s="64" t="s">
        <v>4</v>
      </c>
      <c r="D7" s="64" t="s">
        <v>5</v>
      </c>
      <c r="E7" s="64" t="s">
        <v>6</v>
      </c>
      <c r="F7" s="64" t="s">
        <v>7</v>
      </c>
      <c r="G7" s="64" t="s">
        <v>8</v>
      </c>
      <c r="H7" s="64" t="s">
        <v>9</v>
      </c>
      <c r="I7" s="64" t="s">
        <v>10</v>
      </c>
      <c r="J7" s="64" t="s">
        <v>11</v>
      </c>
      <c r="K7" s="64" t="s">
        <v>12</v>
      </c>
      <c r="L7" s="64" t="s">
        <v>13</v>
      </c>
      <c r="M7" s="65" t="s">
        <v>14</v>
      </c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</row>
    <row r="8" spans="1:96" s="63" customFormat="1" ht="29.25" customHeight="1">
      <c r="A8" s="66" t="s">
        <v>107</v>
      </c>
      <c r="B8" s="67">
        <v>35835821.210000001</v>
      </c>
      <c r="C8" s="79">
        <v>35837821.210000001</v>
      </c>
      <c r="D8" s="67">
        <v>35839821.210000001</v>
      </c>
      <c r="E8" s="79">
        <v>35848945.640000001</v>
      </c>
      <c r="F8" s="67">
        <v>35922999.640000001</v>
      </c>
      <c r="G8" s="67">
        <v>35922999.640000001</v>
      </c>
      <c r="H8" s="67">
        <v>35922999.640000001</v>
      </c>
      <c r="I8" s="67">
        <v>35551999.640000001</v>
      </c>
      <c r="J8" s="67">
        <v>35082739.640000001</v>
      </c>
      <c r="K8" s="67">
        <v>34582739.640000001</v>
      </c>
      <c r="L8" s="67">
        <v>34583338.329999998</v>
      </c>
      <c r="M8" s="68">
        <v>40306777.25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</row>
    <row r="9" spans="1:96" s="63" customFormat="1" ht="29.25" customHeight="1">
      <c r="A9" s="66" t="s">
        <v>108</v>
      </c>
      <c r="B9" s="67">
        <v>16926939.399999999</v>
      </c>
      <c r="C9" s="79">
        <v>16926939.399999999</v>
      </c>
      <c r="D9" s="67">
        <v>16926939.399999999</v>
      </c>
      <c r="E9" s="79">
        <v>16926939.399999999</v>
      </c>
      <c r="F9" s="67">
        <v>16926939.399999999</v>
      </c>
      <c r="G9" s="67">
        <v>16926939.399999999</v>
      </c>
      <c r="H9" s="67">
        <v>16926939.399999999</v>
      </c>
      <c r="I9" s="67">
        <v>16926939.399999999</v>
      </c>
      <c r="J9" s="67">
        <v>16926939.399999999</v>
      </c>
      <c r="K9" s="67">
        <v>16926939.399999999</v>
      </c>
      <c r="L9" s="67">
        <v>16926939.399999999</v>
      </c>
      <c r="M9" s="68">
        <v>18834752.370000001</v>
      </c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</row>
    <row r="11" spans="1:96" ht="27">
      <c r="A11" s="93" t="s">
        <v>109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69"/>
      <c r="O11" s="69"/>
      <c r="P11" s="69"/>
      <c r="Q11" s="69"/>
      <c r="R11" s="69"/>
    </row>
  </sheetData>
  <mergeCells count="7">
    <mergeCell ref="A11:M11"/>
    <mergeCell ref="A1:M1"/>
    <mergeCell ref="A2:M2"/>
    <mergeCell ref="A3:M3"/>
    <mergeCell ref="A4:M4"/>
    <mergeCell ref="A6:A7"/>
    <mergeCell ref="B6:M6"/>
  </mergeCells>
  <pageMargins left="1.1023622047244095" right="0.70866141732283472" top="0.74803149606299213" bottom="0.74803149606299213" header="0.31496062992125984" footer="0.31496062992125984"/>
  <pageSetup scale="76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รายรับจริง</vt:lpstr>
      <vt:lpstr>รายจ่ายจริง</vt:lpstr>
      <vt:lpstr>เงินสะสม</vt:lpstr>
      <vt:lpstr>เงินสะสม!Print_Area</vt:lpstr>
      <vt:lpstr>รายรับจริง!Print_Area</vt:lpstr>
    </vt:vector>
  </TitlesOfParts>
  <Company>Service 99-99-9999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Mr.Robin ThaiSakon</dc:creator>
  <cp:lastModifiedBy>Mr.Robin ThaiSakon</cp:lastModifiedBy>
  <cp:lastPrinted>2018-09-27T06:07:31Z</cp:lastPrinted>
  <dcterms:created xsi:type="dcterms:W3CDTF">2018-05-16T08:02:02Z</dcterms:created>
  <dcterms:modified xsi:type="dcterms:W3CDTF">2018-10-22T04:00:22Z</dcterms:modified>
</cp:coreProperties>
</file>